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200" windowHeight="10635" tabRatio="753" activeTab="2"/>
  </bookViews>
  <sheets>
    <sheet name="П № 5" sheetId="1" r:id="rId1"/>
    <sheet name="П № 7" sheetId="2" r:id="rId2"/>
    <sheet name="П №  9" sheetId="3" r:id="rId3"/>
  </sheets>
  <definedNames>
    <definedName name="_xlnm._FilterDatabase" localSheetId="2" hidden="1">'П №  9'!$A$7:$K$523</definedName>
    <definedName name="_xlnm._FilterDatabase" localSheetId="0" hidden="1">'П № 5'!$A$7:$P$397</definedName>
    <definedName name="_xlnm._FilterDatabase" localSheetId="1" hidden="1">'П № 7'!$A$8:$J$516</definedName>
    <definedName name="_xlnm.Print_Titles" localSheetId="2">'П №  9'!$7:$7</definedName>
    <definedName name="_xlnm.Print_Titles" localSheetId="0">'П № 5'!$7:$7</definedName>
    <definedName name="_xlnm.Print_Titles" localSheetId="1">'П № 7'!$8:$8</definedName>
    <definedName name="_xlnm.Print_Area" localSheetId="2">'П №  9'!$A$1:$O$525</definedName>
    <definedName name="_xlnm.Print_Area" localSheetId="0">'П № 5'!$A$1:$Q$397</definedName>
    <definedName name="_xlnm.Print_Area" localSheetId="1">'П № 7'!$A$1:$N$518</definedName>
  </definedNames>
  <calcPr fullCalcOnLoad="1"/>
</workbook>
</file>

<file path=xl/sharedStrings.xml><?xml version="1.0" encoding="utf-8"?>
<sst xmlns="http://schemas.openxmlformats.org/spreadsheetml/2006/main" count="2843" uniqueCount="595">
  <si>
    <t>1102</t>
  </si>
  <si>
    <t>МАССОВЫЙ СПОРТ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</si>
  <si>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</si>
  <si>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</si>
  <si>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</si>
  <si>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</si>
  <si>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</si>
  <si>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</si>
  <si>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700</t>
  </si>
  <si>
    <t>500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</si>
  <si>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</si>
  <si>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</si>
  <si>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</si>
  <si>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0409</t>
  </si>
  <si>
    <t>Дорожное хозяйство (дорожные фонды)</t>
  </si>
  <si>
    <t>Приложение 1</t>
  </si>
  <si>
    <t>к решению  Думы Краснокамского городского поселения</t>
  </si>
  <si>
    <t>601</t>
  </si>
  <si>
    <t>602</t>
  </si>
  <si>
    <t>603</t>
  </si>
  <si>
    <t>604</t>
  </si>
  <si>
    <t>605</t>
  </si>
  <si>
    <t>Вед</t>
  </si>
  <si>
    <t>Рз, ПР</t>
  </si>
  <si>
    <t>ЦСР</t>
  </si>
  <si>
    <t>ВР</t>
  </si>
  <si>
    <t>Наименование расходов</t>
  </si>
  <si>
    <t>ДУМА КРАСНОКАМСКОГО ГОРОДСКОГО ПОСЕЛЕНИЯ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</si>
  <si>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</si>
  <si>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</si>
  <si>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</si>
  <si>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</si>
  <si>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КРАСНОКАМСКОГО ГОРОДСКОГО ПОСЕЛЕНИЯ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</si>
  <si>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</si>
  <si>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</si>
  <si>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0104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</si>
  <si>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</si>
  <si>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</si>
  <si>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0111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</si>
  <si>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</si>
  <si>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</si>
  <si>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</si>
  <si>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</si>
  <si>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</si>
  <si>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</si>
  <si>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</si>
  <si>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</si>
  <si>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</si>
  <si>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0412</t>
  </si>
  <si>
    <t>Другие вопросы в области национальной экономики</t>
  </si>
  <si>
    <t>1000</t>
  </si>
  <si>
    <t>СОЦИАЛЬНАЯ ПОЛИТИКА</t>
  </si>
  <si>
    <t>1003</t>
  </si>
  <si>
    <t>Социальное обеспечение населения</t>
  </si>
  <si>
    <t>ФИНАНСОВОЕ УПРАВЛЕНИЕ  АДМИНИСТРАЦИИ КРАСНОКАМСКОГО ГОРОДСКОГО ПОСЕЛЕНИЯ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</si>
  <si>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</si>
  <si>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</si>
  <si>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</si>
  <si>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0500</t>
  </si>
  <si>
    <t>ЖИЛИЩНО-КОММУНАЛЬНОЕ ХОЗЯЙСТВО</t>
  </si>
  <si>
    <t>0502</t>
  </si>
  <si>
    <t>Коммунальное хозяйство</t>
  </si>
  <si>
    <t>1100</t>
  </si>
  <si>
    <t>КОМИТЕТ ИМУЩЕСТВЕННЫХ ОТНОШЕНИЙ И ЗЕМЛЕПОЛЬЗОВАНИЯ АДМИНИСТРАЦИИ КРАСНОКАМСКОГО ГОРОДСКОГО ПОСЕЛЕНИЯ</t>
  </si>
  <si>
    <t>0501</t>
  </si>
  <si>
    <t>Жилищное хозяйство</t>
  </si>
  <si>
    <t>УПРАВЛЕНИЕ  ПО  МОЛОДЕЖНОЙ ПОЛИТИКЕ, КУЛЬТУРЕ И СПОРТУ  АДМИНИСТРАЦИИ КРАСНОКАМСКОГО ГОРОДСКОГО ПОСЕЛЕНИЯ</t>
  </si>
  <si>
    <t>0700</t>
  </si>
  <si>
    <t>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</si>
  <si>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</si>
  <si>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</si>
  <si>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</si>
  <si>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</si>
  <si>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</si>
  <si>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</si>
  <si>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</si>
  <si>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</si>
  <si>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</si>
  <si>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</si>
  <si>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</si>
  <si>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ВСЕГО РАСХОДОВ:</t>
  </si>
  <si>
    <t>1300</t>
  </si>
  <si>
    <t>ОБСЛУЖИВАНИЕ ГОСУДАРСТВЕННОГО И МУНИЦИПАЛЬНОГО ДОЛГА</t>
  </si>
  <si>
    <t>1301</t>
  </si>
  <si>
    <t>0113</t>
  </si>
  <si>
    <t>КУЛЬТУРА, КИНЕМАТОГРАФИЯ</t>
  </si>
  <si>
    <t>ФИЗИЧЕСКАЯ КУЛЬТУРА И СПОРТ</t>
  </si>
  <si>
    <t>1101</t>
  </si>
  <si>
    <t>Физическая культура</t>
  </si>
  <si>
    <t>Приложение 2</t>
  </si>
  <si>
    <t>0407</t>
  </si>
  <si>
    <t>Лесное хозяйство</t>
  </si>
  <si>
    <t>Депутаты (члены) Думы Краснокамского городского поселения</t>
  </si>
  <si>
    <t>Глава Краснокамского городского поселения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</si>
  <si>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</si>
  <si>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</si>
  <si>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Прочие мероприятия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</si>
  <si>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</si>
  <si>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</si>
  <si>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Капитальные вложения в объекты недвижимого имущества государственной (муниципальной) собственности</t>
  </si>
  <si>
    <t>Единовременное денежное вознаграждение лицам, награжденным Почетной грамотой администрации Краснокамского городского поселения</t>
  </si>
  <si>
    <t>Председатель Думы Краснокамского городского поселения</t>
  </si>
  <si>
    <t>Приложение 3</t>
  </si>
  <si>
    <t>Исполнение решений судов, вступивших в законную силу, и оплата государственной пошлины</t>
  </si>
  <si>
    <t>Денежные выплаты Почетным гражданам города Краснокамска</t>
  </si>
  <si>
    <t>Муниципальная программа "Управление муниципальными финансами Краснокамского городского поселения"</t>
  </si>
  <si>
    <t>Подпрограмма "Организация и совершенствование бюджетного процесса"</t>
  </si>
  <si>
    <t>Муниципальная программа "Управление муниципальной собственностью и земельными ресурсами, градостроительная деятельность на территории Краснокамского городского поселения"</t>
  </si>
  <si>
    <t>Подпрограмма "Управление муниципальной собственностью и земельными ресурсами"</t>
  </si>
  <si>
    <t>Подпрограмма "Градостроительная деятельность"</t>
  </si>
  <si>
    <t>Муниципальная программа "Формирование доступной среды жизнедеятельности инвалидов и других маломобильных групп населения на территории Краснокамского городского поселения"</t>
  </si>
  <si>
    <t>Муниципальная программа "Обеспечение безопасности населения и территории Краснокамского городского поселения"</t>
  </si>
  <si>
    <t>Подпрограмма "Обеспечение пожарной безопасности на территории г.Краснокамска"</t>
  </si>
  <si>
    <t>Подпрограмма  "Обеспечение пожарной безопасности на территории городских лесов"</t>
  </si>
  <si>
    <t>Подпрограмма "Капитальный ремонт берегоукрепления Воткинского водохранилища в границах территории Краснокамского городского поселения"</t>
  </si>
  <si>
    <t>Муниципальная программа "Обеспечение взаимодействия гражданского общества и органов местного самоуправления Краснокамского городского поселения"</t>
  </si>
  <si>
    <t>Подпрограмма "Реализация национальной политики в Краснокамском городском поселении"</t>
  </si>
  <si>
    <t>Подпрограмма "Создание и развитие единого информационного пространства институтов гражданского общества и органов местного самоуправления"</t>
  </si>
  <si>
    <t>Муниципальная программа "Содействие развитию и поддержка общественных объединений, некоммерческих организаций в Краснокамском городском поселении"</t>
  </si>
  <si>
    <t>Основное мероприятие "Мероприятия с участием городских общественных организаций"</t>
  </si>
  <si>
    <t>Муниципальная программа "Создание благоприятных условий для реализации мероприятий в сферах молодёжной политики, культуры и спорта на территории Краснокамского городского поселения"</t>
  </si>
  <si>
    <t>Подпрограмма "Культура г.Краснокамска"</t>
  </si>
  <si>
    <t>Подпрограмма "Развитие физической культуры, спорта и туризма"</t>
  </si>
  <si>
    <t>Подпрограмма "Молодежь г. Краснокамска: ресурсы и развитие"</t>
  </si>
  <si>
    <t>Подпрограмма "Приведение в нормативное состояние объектов социальной сферы"</t>
  </si>
  <si>
    <t>Подпрограмма "Организация деятельности по созданию благоприятных условий для реализации мероприятий в сферах молодёжной политики, культуры и спорта"</t>
  </si>
  <si>
    <t>Муниципальная программа "Обеспечение жильём  жителей Краснокамского городского поселения"</t>
  </si>
  <si>
    <t>Подпрограмма "Содействие в обеспечении жильём молодых семей"</t>
  </si>
  <si>
    <t>Подпрограмма "Переселение граждан из ветхого аварийного жилищного фонда"</t>
  </si>
  <si>
    <t>Подпрограмма "Организация работы по переселению граждан их ветхого аварийного жилищного фонда и предоставление услуг в сфере жилищных отношений"</t>
  </si>
  <si>
    <t>Муниципальная программа "Строительство, развитие, капитальный ремонт жилищного фонда и объектов коммунальной инфраструктуры и дорожного хозяйства"</t>
  </si>
  <si>
    <t>Подпрограмма "Газификация Краснокамского городского поселения"</t>
  </si>
  <si>
    <t>Подпрограмма "Строительство, реконструкция, капитальный ремонт объектов коммунальной инфраструктуры и дорожного хозяйства"</t>
  </si>
  <si>
    <t>Подпрограмма "Капитальный ремонт и модернизация жилищного фонда"</t>
  </si>
  <si>
    <t xml:space="preserve">Муниципальная программа "Содержание объектов коммунальной и инженерной инфраструктуры, объектов внешнего благоустройства и озеленения" </t>
  </si>
  <si>
    <t>Подпрограмма "Содержание и ремонт объектов дорожного хозяйства"</t>
  </si>
  <si>
    <t>Подпрограмма "Содержание и ремонт объектов жилищного хозяйства"</t>
  </si>
  <si>
    <t>Подпрограмма "Содержание и ремонт объектов внешнего благоустройства и озеленения"</t>
  </si>
  <si>
    <t>Подпрограмма "Организация содержания объектов коммунальной и инженерной инфраструктуры, объектов внешнего благоустройства и озеленения"</t>
  </si>
  <si>
    <t>Осуществление внешнего муниципального финансового контроля Краснокамского городского поселения</t>
  </si>
  <si>
    <t>Мероприятия, осуществляемые органами местного самоуправления</t>
  </si>
  <si>
    <t>Поддержка коммунального хозяйства</t>
  </si>
  <si>
    <t xml:space="preserve">Предоставления субсидий организациям, оказывающим бытовые услуги по помывке в общем отделении бань льготных категорий граждан </t>
  </si>
  <si>
    <t>Социальная поддержка</t>
  </si>
  <si>
    <t>Пенсии за выслугу лет лицам, замещавшим муниципальные должности Краснокамского городского поселения, муниципальным служащим Краснокамского городского поселения</t>
  </si>
  <si>
    <t>Условно-утвержаемые ассигнования</t>
  </si>
  <si>
    <t>Пенсионное обеспечение</t>
  </si>
  <si>
    <t>1001</t>
  </si>
  <si>
    <t>0406</t>
  </si>
  <si>
    <t>Водные ресурсы</t>
  </si>
  <si>
    <t>Мероприятия по планировке территории Краснокамского городского поселения</t>
  </si>
  <si>
    <t>Обеспечение выполнения функций органами местного самоуправления</t>
  </si>
  <si>
    <t>900</t>
  </si>
  <si>
    <t>Подпрограмма "Содержание и ремонт объектов коммунального хозяйства"</t>
  </si>
  <si>
    <t>9999</t>
  </si>
  <si>
    <t>Проектирование и строительство объекта "Закольцовка системы газоснабжения ул. Калинина г.Краснокамска"</t>
  </si>
  <si>
    <t>Реконструкция, строительство водовода и модернизация насосного оборудования систем водоснабжения г. Краснокамска Пермского края" 3 очередь "Реконструкция сетей водоснабжения"</t>
  </si>
  <si>
    <t>2018 год</t>
  </si>
  <si>
    <t>2018 год с учетом изменений</t>
  </si>
  <si>
    <t>0110000000</t>
  </si>
  <si>
    <t>0110100000</t>
  </si>
  <si>
    <t>0110100010</t>
  </si>
  <si>
    <t>0100000000</t>
  </si>
  <si>
    <t xml:space="preserve">Основное мероприятие "Обеспечение выполнения функций органами местного самоуправления" </t>
  </si>
  <si>
    <t>Расходы на обеспечение функций органов местного самоуправления</t>
  </si>
  <si>
    <t>0110300000</t>
  </si>
  <si>
    <t>0110320110</t>
  </si>
  <si>
    <t>Основное мероприятие "Резервный фонд администрации Краснокамского городского поселения"</t>
  </si>
  <si>
    <t>Финансовое обеспечение непредвиденных и чрезвычайных  ситуаций за счёт резервного фонда администрации Краснокамского городского поселения</t>
  </si>
  <si>
    <t>0110200000</t>
  </si>
  <si>
    <t>Основное мероприятие "Обслуживание лицевых счетов органов местного самоуправления, муниципальных учреждений Краснокамского городского поселения"</t>
  </si>
  <si>
    <t>Предоставление межбюджетного трансферта из бюджета Краснокамского городского поселения бюджету Краснокамского муниципального района</t>
  </si>
  <si>
    <t>0200000000</t>
  </si>
  <si>
    <t>0210000000</t>
  </si>
  <si>
    <t>0210100000</t>
  </si>
  <si>
    <t>0210120210</t>
  </si>
  <si>
    <t>Основное мероприятие "Управление земельными ресурсами и имуществом"</t>
  </si>
  <si>
    <t>Управление земельными ресурсами и имуществом Краснокамского городского поселения</t>
  </si>
  <si>
    <t>0210200000</t>
  </si>
  <si>
    <t>0210200010</t>
  </si>
  <si>
    <t>0220000000</t>
  </si>
  <si>
    <t>0220100000</t>
  </si>
  <si>
    <t>0220120220</t>
  </si>
  <si>
    <t>Основное мероприятие "Мероприятия по планировке территория"</t>
  </si>
  <si>
    <t>0120000000</t>
  </si>
  <si>
    <t>0120100000</t>
  </si>
  <si>
    <t>0120120120</t>
  </si>
  <si>
    <t>Подпрограмма "Управление муниципальным долгом Краснокамского городского поселения"</t>
  </si>
  <si>
    <t xml:space="preserve">Основное мероприятие  "Обслуживание муниципального долга" </t>
  </si>
  <si>
    <t>Исполнение обязательств по обслуживанию муниципального долга Краснокамского ородского поселения</t>
  </si>
  <si>
    <t>0300000000</t>
  </si>
  <si>
    <t>0300100000</t>
  </si>
  <si>
    <t>03001L0270</t>
  </si>
  <si>
    <t>Основное мероприятие "Мероприятия по созданию условий инвалидам и другим маломобильным группам населения для беспрепятственного доступа к объектам социальной сферы"</t>
  </si>
  <si>
    <t>Мероприятия государственной программы Российской Федерации "Доступная среда"</t>
  </si>
  <si>
    <t>0300200000</t>
  </si>
  <si>
    <t>Основное мероприятие "Адаптация объектов дорожной инфраструктуры для инвалидов и других маломобильных групп"</t>
  </si>
  <si>
    <t>Установка устройств звукового сопровождения на светофорные объекты, расположенные на территории Краснокамского городского поселения</t>
  </si>
  <si>
    <t>0400000000</t>
  </si>
  <si>
    <t>0410000000</t>
  </si>
  <si>
    <t>0410100000</t>
  </si>
  <si>
    <t>Основное мероприятие "Мероприятия по гражданской обороне, защите населения и территории г. Краснокамска от чрезвычайных ситуаций природного и техногенного характера"</t>
  </si>
  <si>
    <t>0410120410</t>
  </si>
  <si>
    <t>Обучение и повышение уровня подготовки специалистов к действиям при возникновении чрезвычайных ситуаций</t>
  </si>
  <si>
    <t>0410120420</t>
  </si>
  <si>
    <t>Разработка, изготовление , распространение памяток, пособий по вопросам ГО и ЧС, с учётом особенностей муниципального образования</t>
  </si>
  <si>
    <t>0410200000</t>
  </si>
  <si>
    <t>0410220430</t>
  </si>
  <si>
    <t>Основное мероприятие "Мероприятия по охране общественного порядка"</t>
  </si>
  <si>
    <t>Обеспечение участия граждан в охране общественного порядка (стимулирование народных дружинников)</t>
  </si>
  <si>
    <t>0410220440</t>
  </si>
  <si>
    <t>Обслуживание комплексной системы защиты на базе технологии "Наблюдатель"</t>
  </si>
  <si>
    <t>0420000000</t>
  </si>
  <si>
    <t>0420100000</t>
  </si>
  <si>
    <t>Основное мероприятие "Поддержание источников противопожарного водоснабжения и средств пожаротушения в исправном состоянии"</t>
  </si>
  <si>
    <t>Первичные меры пожарной безопасности</t>
  </si>
  <si>
    <t>0420200000</t>
  </si>
  <si>
    <t>Основное мероприятие "Обеспечение мер пожарной безопасности на Пальтинском месторождении торфа"</t>
  </si>
  <si>
    <t>0420320450</t>
  </si>
  <si>
    <t>0420400000</t>
  </si>
  <si>
    <t>0420420450</t>
  </si>
  <si>
    <t>Основное мероприятие "Обеспечение мер пожарной безопасности на территории короотвала"</t>
  </si>
  <si>
    <t>0420300000</t>
  </si>
  <si>
    <t>0430000000</t>
  </si>
  <si>
    <t>0430100000</t>
  </si>
  <si>
    <t>0430120460</t>
  </si>
  <si>
    <t>Основное мероприятие "Лесозащита"</t>
  </si>
  <si>
    <t>Изготовление и установка предупредительных аншлагов</t>
  </si>
  <si>
    <t>0430200000</t>
  </si>
  <si>
    <t>0430220470</t>
  </si>
  <si>
    <t xml:space="preserve">Основное мероприятие "Мероприятия по ограничению распространения огня" </t>
  </si>
  <si>
    <t>Устройство минерализированных полос вдоль дорог и просек</t>
  </si>
  <si>
    <t>0440000000</t>
  </si>
  <si>
    <t>0440100000</t>
  </si>
  <si>
    <t>04401SШ080</t>
  </si>
  <si>
    <t>Основное мероприятие "Предупреждение вредного воздействия вод и обеспечение безопасности гидротехнических сооружений (ГТС) в границах г.Краснокамска"</t>
  </si>
  <si>
    <t>Мероприятия государственной программы Пермского края "Воспроизводство и использование природных ресурсов"</t>
  </si>
  <si>
    <t>0500000000</t>
  </si>
  <si>
    <t>0500100000</t>
  </si>
  <si>
    <t>0500120510</t>
  </si>
  <si>
    <t>Основное мероприятие "Ежегодные членские взносы в некоммерческие общественные организации муниципальных образований Пермского края"</t>
  </si>
  <si>
    <t>Расходы на уплату ежегодных членских взносов в некоммерческие общественные организации муниципальных образований Пермского края</t>
  </si>
  <si>
    <t>0500200000</t>
  </si>
  <si>
    <t>0500220520</t>
  </si>
  <si>
    <t>Основное мероприятие "Патриотическое воспитание, привлечение внимания краснокамцев к трудовой доблести города</t>
  </si>
  <si>
    <t>Сохранение памяти воинской и трудовой доблести краснокамцев</t>
  </si>
  <si>
    <t>0510000000</t>
  </si>
  <si>
    <t>0510100000</t>
  </si>
  <si>
    <t>0510120530</t>
  </si>
  <si>
    <t>Основное мероприятие "Содействие в проведении мероприятий и информационная поддержка деятельности национальных обществ"</t>
  </si>
  <si>
    <t>Осуществление содействия национальным и религиозным обществам</t>
  </si>
  <si>
    <t>0520000000</t>
  </si>
  <si>
    <t>0520100000</t>
  </si>
  <si>
    <t>0520120540</t>
  </si>
  <si>
    <t>0600000000</t>
  </si>
  <si>
    <t>0600100000</t>
  </si>
  <si>
    <t>0600120610</t>
  </si>
  <si>
    <t>Основное мероприятие "Повышение квалификации и прохождение переподготовки муниципальных служащих"</t>
  </si>
  <si>
    <t>Расходы на повышение квалификации и прохождение переподготовки муниципальных служащих</t>
  </si>
  <si>
    <t>0700000000</t>
  </si>
  <si>
    <t>0700100000</t>
  </si>
  <si>
    <t>0700120710</t>
  </si>
  <si>
    <t>Основное мероприятие "Мероприятия по поддежке территориального общественного самоуправления"</t>
  </si>
  <si>
    <t>Организация и проведение конкурсов, выставок-ярмарок, акций</t>
  </si>
  <si>
    <t>0700200000</t>
  </si>
  <si>
    <t>0700220720</t>
  </si>
  <si>
    <t>Оказание поддержки социально-ориентированным некоммерческим организациям Краснокамского городского поселения</t>
  </si>
  <si>
    <t>0800000000</t>
  </si>
  <si>
    <t>0810000000</t>
  </si>
  <si>
    <t>0810100000</t>
  </si>
  <si>
    <t>0810100020</t>
  </si>
  <si>
    <t>Основное мероприятие "Развитие и сохранение культурно-досуговых учреждений Краснокамского городского поселения"</t>
  </si>
  <si>
    <t>Расходы на обеспечение деятельности (оказание услуг) муниципальных учреждений</t>
  </si>
  <si>
    <t>0810200000</t>
  </si>
  <si>
    <t>0810200020</t>
  </si>
  <si>
    <t>Основное мероприятие "Предоставление доступа к музейным коллекциям Краснокамского городского поселения"</t>
  </si>
  <si>
    <t>0810300000</t>
  </si>
  <si>
    <t>0810300020</t>
  </si>
  <si>
    <t>Основное мероприятие "Развитие библиотечного обслуживания Краснокамского городского поселения"</t>
  </si>
  <si>
    <t>0810400000</t>
  </si>
  <si>
    <t>0810400030</t>
  </si>
  <si>
    <t xml:space="preserve">Основное мероприятие "Организация и проведение общегородских мероприятий культуры" </t>
  </si>
  <si>
    <t>Расходы на проведение мероприятий</t>
  </si>
  <si>
    <t>0810500000</t>
  </si>
  <si>
    <t>0810520810</t>
  </si>
  <si>
    <t>Основное мероприятие "Охрана, сохранение и популяризация объектов культурного наследия Краснокамского городского поселения"</t>
  </si>
  <si>
    <t>0820000000</t>
  </si>
  <si>
    <t>0820100000</t>
  </si>
  <si>
    <t>0820100020</t>
  </si>
  <si>
    <t>Основное мероприятие "Обеспечение жителей Краснокамского городского поселения услугами организаций физической культуры и спорта"</t>
  </si>
  <si>
    <t>0820200000</t>
  </si>
  <si>
    <t>0820200030</t>
  </si>
  <si>
    <t>0830000000</t>
  </si>
  <si>
    <t>0830100000</t>
  </si>
  <si>
    <t>0830100020</t>
  </si>
  <si>
    <t xml:space="preserve">Основное мероприятие "Организация и проведение городских спортивно-массовых мероприятий, официальных соревнований и участие в соревнованиях международного, всероссийского и краевого уровней" </t>
  </si>
  <si>
    <t xml:space="preserve">Основное мероприятие "Осуществление мероприятий по работе с детьми и молодежью в Краснокамском городском поселении" </t>
  </si>
  <si>
    <t>0830200000</t>
  </si>
  <si>
    <t>0830220820</t>
  </si>
  <si>
    <t xml:space="preserve">Основное мероприятие "Содействие занятости несовершеннолетних граждан" </t>
  </si>
  <si>
    <t>Мероприятия по организации занятости несовершеннолетних граждан</t>
  </si>
  <si>
    <t>0830300000</t>
  </si>
  <si>
    <t>0830300030</t>
  </si>
  <si>
    <t>Основное мероприятие "Реализация молодежной политики в городе"</t>
  </si>
  <si>
    <t>0840000000</t>
  </si>
  <si>
    <t>0840100000</t>
  </si>
  <si>
    <t>0840100040</t>
  </si>
  <si>
    <t>Основное мероприятие "Приведение в нормативное состояние объектов культуры"</t>
  </si>
  <si>
    <t>Развитие и укрепление материально-технической базы, приведение в нормативное состояние муниципальных учреждений Краснокамского городского поселения</t>
  </si>
  <si>
    <t>0840200000</t>
  </si>
  <si>
    <t>0840200040</t>
  </si>
  <si>
    <t>Основное мероприятие "Приведение в нормативное состояние спортивных объектов"</t>
  </si>
  <si>
    <t>0850000000</t>
  </si>
  <si>
    <t>0850100000</t>
  </si>
  <si>
    <t>0850100010</t>
  </si>
  <si>
    <t>0850200020</t>
  </si>
  <si>
    <t>0850200000</t>
  </si>
  <si>
    <t>0900000000</t>
  </si>
  <si>
    <t>0910000000</t>
  </si>
  <si>
    <t>0910100000</t>
  </si>
  <si>
    <t>0910181000</t>
  </si>
  <si>
    <t>0920000000</t>
  </si>
  <si>
    <t>0920100000</t>
  </si>
  <si>
    <t>0920109602</t>
  </si>
  <si>
    <t>Основное мероприятие "Обеспечение жильем молодых семей"</t>
  </si>
  <si>
    <t>Основное мероприятие "Обеспечение мероприятий по переселению граждан из  аварийного жилищного фонда"</t>
  </si>
  <si>
    <t xml:space="preserve">Обеспечение мероприятий по переселению граждан из  аварийного жилищного фонда, в т.ч. переселению граждан из аварийного жилищного фонда с учетом необходимости развития малоэтажного строительства </t>
  </si>
  <si>
    <t>0300220320</t>
  </si>
  <si>
    <t>0930000000</t>
  </si>
  <si>
    <t>0930100000</t>
  </si>
  <si>
    <t>0930100020</t>
  </si>
  <si>
    <t xml:space="preserve">Основное мероприятие "Обеспечение деятельности казенного учреждения" </t>
  </si>
  <si>
    <t>1000000000</t>
  </si>
  <si>
    <t>1010000000</t>
  </si>
  <si>
    <t>1010100000</t>
  </si>
  <si>
    <t>1010100050</t>
  </si>
  <si>
    <t xml:space="preserve">Основное мероприятие "Проектирование и строительство распределительного газопровода к жилым домам усадебной застройки по ул. Новой стройки от дома №29 (в границах пер. Безымянный - пер. Речной) в микрорайоне Матросова г. Краснокамска" </t>
  </si>
  <si>
    <t>Проектирование, строительство (реконструкция) объектов общественной инфраструктуры</t>
  </si>
  <si>
    <t>1010300000</t>
  </si>
  <si>
    <t>1010300050</t>
  </si>
  <si>
    <t>1010500000</t>
  </si>
  <si>
    <t>1010500050</t>
  </si>
  <si>
    <t>Основное мероприятие "Проектирование и строительство системы газоснабжения жилых домов по адресу: ул. Гагарина, 2а, 2б г.Краснокамска"</t>
  </si>
  <si>
    <t>1010600000</t>
  </si>
  <si>
    <t>1010600050</t>
  </si>
  <si>
    <t>Основное мероприятие "Проектирование и строительство распределительного газопровода в микрорайоне Ново-Матросово г.Краснокамска Пермского края"</t>
  </si>
  <si>
    <t>1020000000</t>
  </si>
  <si>
    <t>1020100000</t>
  </si>
  <si>
    <t>10201SP050</t>
  </si>
  <si>
    <t>Основное мероприятие "Реконструкция, строительство водовода и модернизация насосного оборудования систем водоснабжения г. Краснокамска Пермского края" 3 очередь "Реконструкция сетей водоснабжения"</t>
  </si>
  <si>
    <t>1020300000</t>
  </si>
  <si>
    <t>1020300060</t>
  </si>
  <si>
    <t>Основное мероприятие "Устройство участка автомобильной дороги ул. 50 лет Октября"</t>
  </si>
  <si>
    <t xml:space="preserve">Проектирование, строительство (реконструкция), капитальный ремонт, ремонт и содержание автомобильных дорог </t>
  </si>
  <si>
    <t>1020600000</t>
  </si>
  <si>
    <t>1020600060</t>
  </si>
  <si>
    <t>1020700000</t>
  </si>
  <si>
    <t>Основное мероприятие "Устройство участка автомобильной дороги территории усадебной застройки в районе ул. Дачная города Краснокамска"</t>
  </si>
  <si>
    <t>1020700060</t>
  </si>
  <si>
    <t>1030000000</t>
  </si>
  <si>
    <t>1030100000</t>
  </si>
  <si>
    <t>1030109601</t>
  </si>
  <si>
    <t>Основное мероприятие "Капитальный ремонт и модернизация жилищного фонда"</t>
  </si>
  <si>
    <t>Обеспечение мероприятий по капитальному ремонту жилищного фонда</t>
  </si>
  <si>
    <t>1100000000</t>
  </si>
  <si>
    <t>1110000000</t>
  </si>
  <si>
    <t>1110100000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</si>
  <si>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</si>
  <si>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1110200000</t>
  </si>
  <si>
    <t>Основное мероприятие "Ремонт автомобильных дорог общего пользования местного значения"</t>
  </si>
  <si>
    <t>1110300000</t>
  </si>
  <si>
    <t>1110300060</t>
  </si>
  <si>
    <t>Основное мероприятие "Приоритетный муниципальный проект "Первичные меры пожарной безопасности и благоустройство территории"</t>
  </si>
  <si>
    <t>1120000000</t>
  </si>
  <si>
    <t>1120100000</t>
  </si>
  <si>
    <t>1120120910</t>
  </si>
  <si>
    <t>Основное мероприятие "Содержание и ремонт объектов коммунального хозяйства"</t>
  </si>
  <si>
    <t>Мероприятия в области коммунального хозяйства</t>
  </si>
  <si>
    <t>1130000000</t>
  </si>
  <si>
    <t>1130100000</t>
  </si>
  <si>
    <t>1130120920</t>
  </si>
  <si>
    <t>Основное мероприятие "Содержание и ремонт объектов жилищного хозяйства"</t>
  </si>
  <si>
    <t>Мероприятия в области жилищного хозяйства</t>
  </si>
  <si>
    <t>1140000000</t>
  </si>
  <si>
    <t>1140100000</t>
  </si>
  <si>
    <t>1140120930</t>
  </si>
  <si>
    <t>Основное мероприятие "Уличное освещение"</t>
  </si>
  <si>
    <t>Мероприятия по благоустройству территории Краснокамского городского поселения</t>
  </si>
  <si>
    <t>1140200000</t>
  </si>
  <si>
    <t>Основное мероприятие "Озеленение"</t>
  </si>
  <si>
    <t>1140300000</t>
  </si>
  <si>
    <t>1140320930</t>
  </si>
  <si>
    <t>Основное мероприятие "Организация сбора и вывоза ТБО"</t>
  </si>
  <si>
    <t>1140400000</t>
  </si>
  <si>
    <t>Основное мероприятие "Прочее благоустройство"</t>
  </si>
  <si>
    <t>1140500000</t>
  </si>
  <si>
    <t>1140520930</t>
  </si>
  <si>
    <t xml:space="preserve">Основное мероприятие "Приоритетный муниципальный проект "Первичные меры пожарной безопасности и благоустройство территории" </t>
  </si>
  <si>
    <t>1150000000</t>
  </si>
  <si>
    <t>1150100000</t>
  </si>
  <si>
    <t>1150100020</t>
  </si>
  <si>
    <t>1160000000</t>
  </si>
  <si>
    <t>1160100000</t>
  </si>
  <si>
    <t>1160120940</t>
  </si>
  <si>
    <t>Подпрограмма "Лесное хозяйство"</t>
  </si>
  <si>
    <t xml:space="preserve">Основное мероприятие "Лесоустройство" </t>
  </si>
  <si>
    <t>Мероприятия в области лесного хозяйства</t>
  </si>
  <si>
    <t>9100000000</t>
  </si>
  <si>
    <t>9100000120</t>
  </si>
  <si>
    <t>9100000010</t>
  </si>
  <si>
    <t>9100000110</t>
  </si>
  <si>
    <t>9100000130</t>
  </si>
  <si>
    <t>9200000000</t>
  </si>
  <si>
    <t>9300000000</t>
  </si>
  <si>
    <t>9300000070</t>
  </si>
  <si>
    <t>9300000140</t>
  </si>
  <si>
    <t>9300000150</t>
  </si>
  <si>
    <t>9300010010</t>
  </si>
  <si>
    <t>9400000000</t>
  </si>
  <si>
    <t>9400000160</t>
  </si>
  <si>
    <t>9500000000</t>
  </si>
  <si>
    <t>9900099999</t>
  </si>
  <si>
    <t>9900000000</t>
  </si>
  <si>
    <t xml:space="preserve">2018 год </t>
  </si>
  <si>
    <t>Реализация муниципальных программ, приоритетных муниципальных проектов в рамках приоритетных региональных проектов, инвестиционых проектов Краснокамского городского поселения</t>
  </si>
  <si>
    <t>9500010020</t>
  </si>
  <si>
    <t>09201S9602</t>
  </si>
  <si>
    <t>10301S9601</t>
  </si>
  <si>
    <t>Муниципальная программа "Повышение квалификации муниципальных служащих Краснокамского городского поселения"</t>
  </si>
  <si>
    <t>Основное мероприятие "Проектирование и строительство сквозного проезда по ул. Суворова города Краснокамска"</t>
  </si>
  <si>
    <t>1020900000</t>
  </si>
  <si>
    <t>1020900060</t>
  </si>
  <si>
    <t>Муниципальная программа "Повышение квалификации муниципальных служащих  Краснокамского городского поселения"</t>
  </si>
  <si>
    <t>февраль</t>
  </si>
  <si>
    <t>910002П160</t>
  </si>
  <si>
    <t>910002Т110</t>
  </si>
  <si>
    <t>Составление протоколов об административных правонарушениях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</si>
  <si>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</si>
  <si>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0920109502</t>
  </si>
  <si>
    <t xml:space="preserve">Обеспечение мероприятий по переселению граждан из  аварийного жилищного фонда, в т.ч. переселению граждан из аварийного жилищного фонда с учетом необходимости развития малоэтажного жилищного строительства </t>
  </si>
  <si>
    <t>март</t>
  </si>
  <si>
    <t>044012Ш080</t>
  </si>
  <si>
    <t>Капитальный ремонт берегоукрепления Воткинского водохранилища в г.Краснокамске</t>
  </si>
  <si>
    <t>Основное мероприятие "Проектирование и строительство проезда по ул. Суворова города Краснокамска"</t>
  </si>
  <si>
    <t>апрель</t>
  </si>
  <si>
    <t>1020180040</t>
  </si>
  <si>
    <t>май</t>
  </si>
  <si>
    <t>июнь</t>
  </si>
  <si>
    <t>07001SР110</t>
  </si>
  <si>
    <t>Мероприятия по реализации социально значимых проектов территориального общественного самоуправления</t>
  </si>
  <si>
    <t>95000SC070</t>
  </si>
  <si>
    <t>950002C070</t>
  </si>
  <si>
    <t>Обеспечение работников учреждений бюджетной сферы Краснокамского городского поселения путевками на санаторно-курортное лечение и оздоровление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</si>
  <si>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</si>
  <si>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910002П180</t>
  </si>
  <si>
    <t>Осуществление полномочий по созданию и организации деятельности административных комиссий</t>
  </si>
  <si>
    <t>070012Р110</t>
  </si>
  <si>
    <t>102012Р050</t>
  </si>
  <si>
    <t>9300040060</t>
  </si>
  <si>
    <t>Конкурс социальных и культурных проектов Краснокамского муниципального района</t>
  </si>
  <si>
    <t>114042У140</t>
  </si>
  <si>
    <t>114042У130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</si>
  <si>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учёту и регистрации, содержанию, лечению, кастрации (стерилизации), эвтаназии, утилизации</t>
  </si>
  <si>
    <t>Мероприятия по отлову безнадзорных животных, их транспортировке, учёту и регистрации, содержанию, лечению, кастрации (стерилизации), эвтаназии, утилизации</t>
  </si>
  <si>
    <t>август</t>
  </si>
  <si>
    <t>09101L0200</t>
  </si>
  <si>
    <t>Предоставление социальных выплат молодым семьям на приобретение (строительство) жилья</t>
  </si>
  <si>
    <t>Реализация муниципальных программ, приоритетных муниципальных проектов в рамках приоритетных региональных проектов, инвестиционых проектов муниципальных образований</t>
  </si>
  <si>
    <t>Исполнение решений (определений, постановленй) судов, вступивших в законную силу, и мировых соглашений</t>
  </si>
  <si>
    <t>сентябрь</t>
  </si>
  <si>
    <t>0220200000</t>
  </si>
  <si>
    <t>0220220230</t>
  </si>
  <si>
    <t>Основное мероприятие "Внесение изменений в генеральный план и правила землепользования и застройки Краснокамского городского поселения"</t>
  </si>
  <si>
    <t>Внесение изменений в генеральный план Краснокамского городского поселения</t>
  </si>
  <si>
    <t>Основное мероприятие "Повышение квалификации муниципальных служащих Краснокамского городского поселения"</t>
  </si>
  <si>
    <t>9200081020</t>
  </si>
  <si>
    <t>Осуществление внешнего муниципального контроля</t>
  </si>
  <si>
    <t>9600000000</t>
  </si>
  <si>
    <t>9600081060</t>
  </si>
  <si>
    <t>Создание условий для обеспечения жителей поселений услугами общественного питания, торговли и бытового обслуживания, созданию условий для развития малого и среднего предпринимательства</t>
  </si>
  <si>
    <t>Создание условий для обеспечения жителей поселения услугами общественного питания, торговли и бытового обслуживания, создание условий для развития малого и среднего предпринимательства</t>
  </si>
  <si>
    <t>0410181050</t>
  </si>
  <si>
    <t>Подпрограмма "Профилактика правонарушений и преступлений на территории г. Краснокамска"</t>
  </si>
  <si>
    <t>0450000000</t>
  </si>
  <si>
    <t>0450100000</t>
  </si>
  <si>
    <t>Мероприятия по правовому обеспечению и правовому информированию граждан (изготовление печатной продукции)</t>
  </si>
  <si>
    <t>0110281010</t>
  </si>
  <si>
    <t>Обслуживание лицевых счетов органов местного самоуправления, муниципальных учреждений поселения</t>
  </si>
  <si>
    <t>Устройство минерализованных полос вдоль дорог и просек</t>
  </si>
  <si>
    <t>0450120440</t>
  </si>
  <si>
    <t>1010700000</t>
  </si>
  <si>
    <t>1010700050</t>
  </si>
  <si>
    <t>Основное мероприятие "Проектирование и строительство системы теплоснабжения МКД пер. Восточный, 1,2,3,4, ул. В. Кима,6"</t>
  </si>
  <si>
    <t>Проектирование, строительство(реконструкция) объектов общественной инфраструктуры</t>
  </si>
  <si>
    <t>0860000000</t>
  </si>
  <si>
    <t>0860100000</t>
  </si>
  <si>
    <t>0860120830</t>
  </si>
  <si>
    <t>Подпрограмма "Формирование доступной среды жизнедеятельности инвалидов и других маломобильных групп населения на территории Краснокамского городского поселения"</t>
  </si>
  <si>
    <t>Приведение в нормативное состояние объектов культурного наследия Краснокамского городского поселения</t>
  </si>
  <si>
    <t xml:space="preserve">Осуществление внешнего муниципального контроля </t>
  </si>
  <si>
    <t>Подпрограмма "Осуществление мероприятий по гражданской обороне, защите населения и территории г. Краснокамска от чрезвычайных ситуаций природного и техногенного характера"</t>
  </si>
  <si>
    <t>Основное мероприятие "Профилактическая работа с населением по мерам пожарной безопасности, ГО и ЧС"</t>
  </si>
  <si>
    <t>Основное мероприятие "Профилактика правонарушений и преступлений на территории г. Краснокамска"</t>
  </si>
  <si>
    <t>Основное мероприятие  "Обеспечение деятельности казенного учреждения"</t>
  </si>
  <si>
    <t>111022Т200</t>
  </si>
  <si>
    <t>Ремонт автомобильных дорог общего пользования местного значения Краснокамского городского поселения, в том числе дворовых территорий многоквартирных домов, проездов к дворовым территориям многоквартирных домов</t>
  </si>
  <si>
    <t>96000L0641</t>
  </si>
  <si>
    <t>96000L0642</t>
  </si>
  <si>
    <t>Осуществление мероприятий по ремонту автомобильных дорог в пределах границ населенного пункта поселения в рамках программы комплексного развития транспортной инфраструктуры "Безопасные и качественные дороги Пермской городской агломерации"</t>
  </si>
  <si>
    <t>9700000000</t>
  </si>
  <si>
    <t>9700081090</t>
  </si>
  <si>
    <t>февраль внеочередн.</t>
  </si>
  <si>
    <t>1200000000</t>
  </si>
  <si>
    <t>Муниципальная программа Краснокамского городского поселения "Формирование современной городской среды на территории муниципального образования Краснокамское городское поселение"</t>
  </si>
  <si>
    <t>1200100000</t>
  </si>
  <si>
    <t>Основное мероприятие «Благоустройство дворовых территорий Краснокамского городского поселения»</t>
  </si>
  <si>
    <t>12001R5550</t>
  </si>
  <si>
    <t>Реализация мероприятий приоритетного проекта «Формирование комфортной городской среды"</t>
  </si>
  <si>
    <t>1200200000</t>
  </si>
  <si>
    <t>12002L5550</t>
  </si>
  <si>
    <t>12002R5550</t>
  </si>
  <si>
    <t>93000SP130</t>
  </si>
  <si>
    <t>Реализация проектов инициативного бюджетирования</t>
  </si>
  <si>
    <t>0314</t>
  </si>
  <si>
    <t>Другие вопросы в области национальной безопасности и правоохранительной деятельности</t>
  </si>
  <si>
    <t>Основное мероприятие "Размещение в СМИ материалов об исполнении органами местного самоуправления полномочий по решению вопросов местного значения"</t>
  </si>
  <si>
    <t>Размещение в СМИ нормативно-правовых и распорядительных актов органов местного самоуправления Краснокамского городского поселения, а также официальных материалов, посвященных исполнению полномочий органов местного самоуправления</t>
  </si>
  <si>
    <t>09101SE050</t>
  </si>
  <si>
    <t>930002В110</t>
  </si>
  <si>
    <t>930002Р130</t>
  </si>
  <si>
    <t>9800000000</t>
  </si>
  <si>
    <t>9800000180</t>
  </si>
  <si>
    <t>Проведение выборов и референдумов</t>
  </si>
  <si>
    <t>Проведение выборов</t>
  </si>
  <si>
    <t>0107</t>
  </si>
  <si>
    <t>Обеспечение проведения выборов и референдумов</t>
  </si>
  <si>
    <t>Организация видеонаблюдения на территории Краснокамского городского поселения</t>
  </si>
  <si>
    <t>сентябрь  №75 от 21.09.2017</t>
  </si>
  <si>
    <t>октябрь</t>
  </si>
  <si>
    <t>0420320441</t>
  </si>
  <si>
    <t>Пожарная безопасность зданий и сооружений</t>
  </si>
  <si>
    <t>0450120470</t>
  </si>
  <si>
    <t>0450120471</t>
  </si>
  <si>
    <t>0450120472</t>
  </si>
  <si>
    <t>0700120711</t>
  </si>
  <si>
    <t>Поощрение председателей СТОС, уличных комитетов</t>
  </si>
  <si>
    <t>Мероприятия по реализации социально значимых проектов ТОС</t>
  </si>
  <si>
    <t>Основное мероприятие "Мероприятия по планировке территории"</t>
  </si>
  <si>
    <t>Содержание и ремонт пожарных водоемов и пожарных гидрантов</t>
  </si>
  <si>
    <t>0420120420</t>
  </si>
  <si>
    <t>Предупреждение возгораний на Пальтинском месторождении торфа</t>
  </si>
  <si>
    <t>0420220430</t>
  </si>
  <si>
    <t>0420320440</t>
  </si>
  <si>
    <t>Разработка, изготовление, распространение памяток, пособий по вопросам ГО и ЧС, пожарной безопасности с учетом особенностей муниципального образования (изготовление и установка аншлагов, памяток, листовок, противопожарная пропаганда)</t>
  </si>
  <si>
    <t>0430120461</t>
  </si>
  <si>
    <t>1010800000</t>
  </si>
  <si>
    <t>1010800050</t>
  </si>
  <si>
    <t>Строительство и реконструкция, в том числе проектирование, автомобильных дорог общего пользования местного значения и искусственных сооружений на них</t>
  </si>
  <si>
    <t>1021000000</t>
  </si>
  <si>
    <t>1021000060</t>
  </si>
  <si>
    <t>1110100061</t>
  </si>
  <si>
    <t>Выполнение работ по содержанию автомобильных дорог общего пользования местного значения и искусственных сооружений на них</t>
  </si>
  <si>
    <t>1110200062</t>
  </si>
  <si>
    <t>Выполнение работ по капитальному ремонту и ремонту автомобильных дорог общего пользования местного значения и искусственных сооружений на них</t>
  </si>
  <si>
    <t>Ремонт, устройство и содержание наружного освещения</t>
  </si>
  <si>
    <t>Озеленение территории Краснокамского городского поселения</t>
  </si>
  <si>
    <t>1140220950</t>
  </si>
  <si>
    <t>1140420960</t>
  </si>
  <si>
    <t>Организация сбора и вывоза твердых коммунальных отходов</t>
  </si>
  <si>
    <t>1140420961</t>
  </si>
  <si>
    <t>Организация ритуальных услуг и содержание мест захоронения</t>
  </si>
  <si>
    <t>1140420962</t>
  </si>
  <si>
    <t>Прочие мероприятия по благоустройству территории Краснокамского городского поселения</t>
  </si>
  <si>
    <t>0860120831</t>
  </si>
  <si>
    <t>Мероприятия по созданию условий  инвалидам и другим маломобильным группам населения для беспрепятственного доступа к объектам спорта</t>
  </si>
  <si>
    <t>Охрана территории короотвала</t>
  </si>
  <si>
    <t xml:space="preserve">Единовременное денежное вознаграждение лицам, награжденным Почетной грамотой </t>
  </si>
  <si>
    <t>Единовременное денежное вознаграждение лицам, награжденным Почетной грамотой</t>
  </si>
  <si>
    <t>9000000000</t>
  </si>
  <si>
    <t>9000081100</t>
  </si>
  <si>
    <t>Внесение сведений о муниципальных услугах, предоставляемых органами местного самоуправления Краснокамского городского поселения и подведомственными учреждениями, в ГИС "Федеральный реестр государственных и муниципальных услуг"</t>
  </si>
  <si>
    <t>Мероприятия по созданию условий инвалидам и другим маломобильным группам населения для беспрепятственного доступа к объектам культуры</t>
  </si>
  <si>
    <t>Муниципальная программа "Формирование современной городской среды на территории муниципального образования Краснокамское городское поселение"</t>
  </si>
  <si>
    <t>Основное мероприятие "Проектирование и строительство улично-дорожной сети к участкам, предоставленным для многодетных семей в районе ул. Пушкина г. Краснокамска Пермского края"</t>
  </si>
  <si>
    <t>Основное мероприятие "Благоустройство общественных территорий Краснокамского городского поселения"</t>
  </si>
  <si>
    <t>Реализация мероприятий приоритетного проекта "Формирование комфортной городской среды"</t>
  </si>
  <si>
    <t>Основное мероприятие "Проектирование и строительство улично-дорожной сети к участкам, предоставленным для многодетных семей в районе "Запальта" г. Краснокамска Пермского края"</t>
  </si>
  <si>
    <t>Основное мероприятие "Благоустройство дворовых территорий Краснокамского городского поселения"</t>
  </si>
  <si>
    <t>Основное мероприятие "Проектирование и строительство котельной для теплоснабжения многоквартирных домов ул. Циолковского 4, 8 г. Краснокамска Пермского края"</t>
  </si>
  <si>
    <t>Организация и осуществление мероприятий в области территориальной обороны, защита населения и территории поселения от чрезвычайных ситуаций природного и техногенного характера</t>
  </si>
  <si>
    <t>Создание условий для обеспечения жителей поселений услугами общественного питания, торговли и бытового обслуживания, создание условий для развития малого и среднего предпринимательства</t>
  </si>
  <si>
    <t>Изменения в 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 на 2018 год, тыс. рублей</t>
  </si>
  <si>
    <t>Изменения в 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2018 год, тыс. рублей</t>
  </si>
  <si>
    <t>Изменения в ведомственную структуру расходов бюджета Краснокамского городского поселения на 2018 год, тыс.рублей</t>
  </si>
  <si>
    <t>от 18.01.2018 № 7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</si>
</sst>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  <numFmt numFmtId="174" formatCode="_-* #,##0.0_р_._-;\-* #,##0.0_р_._-;_-* &quot;-&quot;_р_._-;_-@_-"/>
    <numFmt numFmtId="175" formatCode="0.0"/>
    <numFmt numFmtId="176" formatCode="_-* #,##0.00000_р_._-;\-* #,##0.00000_р_._-;_-* &quot;-&quot;_р_._-;_-@_-"/>
    <numFmt numFmtId="177" formatCode="_-* #,##0.00_р_._-;\-* #,##0.00_р_._-;_-* &quot;-&quot;_р_._-;_-@_-"/>
    <numFmt numFmtId="178" formatCode="_-* #,##0.000000_р_._-;\-* #,##0.000000_р_._-;_-* &quot;-&quot;_р_._-;_-@_-"/>
    <numFmt numFmtId="179" formatCode="_-* #,##0.0000_р_._-;\-* #,##0.00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000_р_._-;\-* #,##0.00000_р_._-;_-* &quot;-&quot;?_р_._-;_-@_-"/>
    <numFmt numFmtId="183" formatCode="_-* #,##0.000_р_._-;\-* #,##0.000_р_._-;_-* &quot;-&quot;?_р_._-;_-@_-"/>
    <numFmt numFmtId="184" formatCode="_-* #,##0.0000000_р_._-;\-* #,##0.0000000_р_._-;_-* &quot;-&quot;_р_._-;_-@_-"/>
    <numFmt numFmtId="185" formatCode="#,##0.000"/>
    <numFmt numFmtId="186" formatCode="#,##0.0000"/>
    <numFmt numFmtId="187" formatCode="000000"/>
    <numFmt numFmtId="188" formatCode="0.000"/>
    <numFmt numFmtId="189" formatCode="0.0000"/>
    <numFmt numFmtId="190" formatCode="0.00000"/>
    <numFmt numFmtId="191" formatCode="_-* #,##0.00_р_._-;\-* #,##0.00_р_._-;_-* &quot;-&quot;?_р_._-;_-@_-"/>
    <numFmt numFmtId="192" formatCode="_-* #,##0.0000_р_._-;\-* #,##0.0000_р_._-;_-* &quot;-&quot;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_-* #,##0.00000000_р_._-;\-* #,##0.00000000_р_._-;_-* &quot;-&quot;_р_._-;_-@_-"/>
    <numFmt numFmtId="199" formatCode="_-* #,##0.000000000_р_._-;\-* #,##0.000000000_р_._-;_-* &quot;-&quot;_р_._-;_-@_-"/>
    <numFmt numFmtId="200" formatCode="_-* #,##0.0000000000_р_._-;\-* #,##0.0000000000_р_._-;_-* &quot;-&quot;_р_._-;_-@_-"/>
    <numFmt numFmtId="201" formatCode="_-* #,##0.00000000000_р_._-;\-* #,##0.00000000000_р_._-;_-* &quot;-&quot;_р_._-;_-@_-"/>
    <numFmt numFmtId="202" formatCode="_-* #,##0.000000000000_р_._-;\-* #,##0.000000000000_р_._-;_-* &quot;-&quot;_р_._-;_-@_-"/>
    <numFmt numFmtId="203" formatCode="_-* #,##0.000000_р_._-;\-* #,##0.000000_р_._-;_-* &quot;-&quot;??????_р_._-;_-@_-"/>
    <numFmt numFmtId="204" formatCode="_-* #,##0.00000_р_._-;\-* #,##0.00000_р_._-;_-* &quot;-&quot;?????_р_._-;_-@_-"/>
    <numFmt numFmtId="205" formatCode="#,##0.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[$-FC19]d\ mmmm\ yyyy\ &quot;г.&quot;"/>
    <numFmt numFmtId="209" formatCode="mmm/yyyy"/>
    <numFmt numFmtId="210" formatCode="#,##0.0_ ;\-#,##0.0\ "/>
    <numFmt numFmtId="211" formatCode="0.000000"/>
    <numFmt numFmtId="212" formatCode="_-* #,##0.0_р_._-;\-* #,##0.0_р_._-;_-* &quot;-&quot;??_р_._-;_-@_-"/>
    <numFmt numFmtId="213" formatCode="#,##0.00_р_."/>
    <numFmt numFmtId="214" formatCode="_-* #,##0.0000_р_._-;\-* #,##0.0000_р_._-;_-* &quot;-&quot;????_р_._-;_-@_-"/>
    <numFmt numFmtId="215" formatCode="#,##0.0000000"/>
    <numFmt numFmtId="216" formatCode="#,##0.00_ ;\-#,##0.00\ "/>
    <numFmt numFmtId="217" formatCode="#,##0.000_ ;\-#,##0.000\ "/>
    <numFmt numFmtId="218" formatCode="#,##0.0000_ ;\-#,##0.0000\ "/>
    <numFmt numFmtId="219" formatCode="#,##0.00000_ ;\-#,##0.00000\ "/>
    <numFmt numFmtId="220" formatCode="#,##0.00000000"/>
    <numFmt numFmtId="221" formatCode="_-* #,##0.0\ _₽_-;\-* #,##0.0\ _₽_-;_-* &quot;-&quot;?\ _₽_-;_-@_-"/>
    <numFmt numFmtId="222" formatCode="#,##0.0_р_."/>
    <numFmt numFmtId="223" formatCode="_-* #,##0.00\ _₽_-;\-* #,##0.00\ _₽_-;_-* &quot;-&quot;?\ _₽_-;_-@_-"/>
    <numFmt numFmtId="224" formatCode="_-* #,##0.000\ _₽_-;\-* #,##0.000\ _₽_-;_-* &quot;-&quot;?\ _₽_-;_-@_-"/>
    <numFmt numFmtId="225" formatCode="_-* #,##0.0000\ _₽_-;\-* #,##0.0000\ _₽_-;_-* &quot;-&quot;?\ _₽_-;_-@_-"/>
    <numFmt numFmtId="226" formatCode="_-* #,##0.00000\ _₽_-;\-* #,##0.00000\ _₽_-;_-* &quot;-&quot;?\ _₽_-;_-@_-"/>
    <numFmt numFmtId="227" formatCode="_-* #,##0.00000\ _₽_-;\-* #,##0.00000\ _₽_-;_-* &quot;-&quot;???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7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2" fillId="0" borderId="0" xfId="54" applyFont="1">
      <alignment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172" fontId="4" fillId="0" borderId="0" xfId="54" applyNumberFormat="1" applyFont="1" applyFill="1" applyAlignment="1">
      <alignment horizontal="right" vertical="center"/>
      <protection/>
    </xf>
    <xf numFmtId="172" fontId="4" fillId="0" borderId="0" xfId="54" applyNumberFormat="1" applyFont="1" applyFill="1" applyAlignment="1">
      <alignment horizontal="right" vertical="center" wrapText="1"/>
      <protection/>
    </xf>
    <xf numFmtId="49" fontId="10" fillId="0" borderId="10" xfId="54" applyNumberFormat="1" applyFont="1" applyFill="1" applyBorder="1" applyAlignment="1">
      <alignment horizontal="center" vertical="center"/>
      <protection/>
    </xf>
    <xf numFmtId="49" fontId="4" fillId="0" borderId="0" xfId="54" applyNumberFormat="1" applyFont="1" applyFill="1" applyAlignment="1">
      <alignment horizontal="center"/>
      <protection/>
    </xf>
    <xf numFmtId="0" fontId="4" fillId="0" borderId="0" xfId="54" applyFont="1">
      <alignment/>
      <protection/>
    </xf>
    <xf numFmtId="0" fontId="9" fillId="0" borderId="0" xfId="54" applyFont="1">
      <alignment/>
      <protection/>
    </xf>
    <xf numFmtId="0" fontId="3" fillId="0" borderId="0" xfId="54" applyFont="1" applyAlignment="1">
      <alignment/>
      <protection/>
    </xf>
    <xf numFmtId="0" fontId="4" fillId="0" borderId="0" xfId="54" applyFont="1" applyAlignment="1">
      <alignment vertical="center" wrapText="1"/>
      <protection/>
    </xf>
    <xf numFmtId="49" fontId="7" fillId="0" borderId="10" xfId="54" applyNumberFormat="1" applyFont="1" applyFill="1" applyBorder="1" applyAlignment="1">
      <alignment horizontal="center" vertical="center"/>
      <protection/>
    </xf>
    <xf numFmtId="0" fontId="11" fillId="0" borderId="0" xfId="54" applyFont="1" applyAlignment="1">
      <alignment horizontal="center" vertical="center"/>
      <protection/>
    </xf>
    <xf numFmtId="49" fontId="10" fillId="0" borderId="10" xfId="54" applyNumberFormat="1" applyFont="1" applyFill="1" applyBorder="1" applyAlignment="1">
      <alignment horizontal="left" vertical="center" wrapText="1"/>
      <protection/>
    </xf>
    <xf numFmtId="174" fontId="10" fillId="0" borderId="10" xfId="54" applyNumberFormat="1" applyFont="1" applyFill="1" applyBorder="1" applyAlignment="1">
      <alignment horizontal="left" vertical="center" wrapText="1"/>
      <protection/>
    </xf>
    <xf numFmtId="2" fontId="10" fillId="0" borderId="10" xfId="54" applyNumberFormat="1" applyFont="1" applyFill="1" applyBorder="1" applyAlignment="1">
      <alignment horizontal="left" vertical="center" wrapText="1"/>
      <protection/>
    </xf>
    <xf numFmtId="49" fontId="10" fillId="0" borderId="10" xfId="68" applyNumberFormat="1" applyFont="1" applyFill="1" applyBorder="1" applyAlignment="1">
      <alignment horizontal="center" vertical="center"/>
    </xf>
    <xf numFmtId="49" fontId="4" fillId="0" borderId="10" xfId="54" applyNumberFormat="1" applyFont="1" applyFill="1" applyBorder="1" applyAlignment="1">
      <alignment horizontal="center" vertical="center"/>
      <protection/>
    </xf>
    <xf numFmtId="49" fontId="4" fillId="0" borderId="10" xfId="68" applyNumberFormat="1" applyFont="1" applyFill="1" applyBorder="1" applyAlignment="1">
      <alignment horizontal="center" vertical="center"/>
    </xf>
    <xf numFmtId="174" fontId="4" fillId="0" borderId="10" xfId="54" applyNumberFormat="1" applyFont="1" applyFill="1" applyBorder="1" applyAlignment="1">
      <alignment horizontal="left" vertical="center"/>
      <protection/>
    </xf>
    <xf numFmtId="49" fontId="10" fillId="0" borderId="10" xfId="54" applyNumberFormat="1" applyFont="1" applyBorder="1" applyAlignment="1">
      <alignment horizontal="left" vertical="center" wrapText="1"/>
      <protection/>
    </xf>
    <xf numFmtId="4" fontId="9" fillId="0" borderId="0" xfId="54" applyNumberFormat="1" applyFont="1" applyAlignment="1">
      <alignment horizontal="center" vertical="center"/>
      <protection/>
    </xf>
    <xf numFmtId="0" fontId="12" fillId="0" borderId="0" xfId="54" applyFont="1" applyAlignment="1">
      <alignment vertical="center"/>
      <protection/>
    </xf>
    <xf numFmtId="0" fontId="12" fillId="0" borderId="0" xfId="54" applyFont="1">
      <alignment/>
      <protection/>
    </xf>
    <xf numFmtId="0" fontId="13" fillId="0" borderId="0" xfId="54" applyFont="1">
      <alignment/>
      <protection/>
    </xf>
    <xf numFmtId="174" fontId="10" fillId="0" borderId="10" xfId="54" applyNumberFormat="1" applyFont="1" applyFill="1" applyBorder="1" applyAlignment="1">
      <alignment horizontal="left" vertical="center"/>
      <protection/>
    </xf>
    <xf numFmtId="49" fontId="4" fillId="33" borderId="10" xfId="54" applyNumberFormat="1" applyFont="1" applyFill="1" applyBorder="1" applyAlignment="1">
      <alignment horizontal="center"/>
      <protection/>
    </xf>
    <xf numFmtId="0" fontId="10" fillId="33" borderId="10" xfId="54" applyFont="1" applyFill="1" applyBorder="1" applyAlignment="1">
      <alignment horizontal="right"/>
      <protection/>
    </xf>
    <xf numFmtId="174" fontId="4" fillId="0" borderId="0" xfId="54" applyNumberFormat="1" applyFont="1" applyFill="1" applyBorder="1" applyAlignment="1">
      <alignment horizontal="left" vertical="center" wrapText="1"/>
      <protection/>
    </xf>
    <xf numFmtId="0" fontId="4" fillId="0" borderId="0" xfId="54" applyFont="1" applyFill="1" applyBorder="1" applyAlignment="1">
      <alignment horizontal="left" vertical="center" wrapText="1"/>
      <protection/>
    </xf>
    <xf numFmtId="49" fontId="4" fillId="0" borderId="0" xfId="54" applyNumberFormat="1" applyFont="1" applyFill="1" applyBorder="1" applyAlignment="1">
      <alignment horizontal="left" vertical="center" wrapText="1"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0" fontId="9" fillId="0" borderId="0" xfId="54" applyFont="1" applyFill="1">
      <alignment/>
      <protection/>
    </xf>
    <xf numFmtId="0" fontId="13" fillId="0" borderId="0" xfId="54" applyFont="1" applyFill="1">
      <alignment/>
      <protection/>
    </xf>
    <xf numFmtId="4" fontId="4" fillId="0" borderId="0" xfId="54" applyNumberFormat="1" applyFont="1" applyFill="1" applyAlignment="1">
      <alignment horizontal="right" vertical="center"/>
      <protection/>
    </xf>
    <xf numFmtId="0" fontId="3" fillId="0" borderId="0" xfId="54" applyFont="1" applyFill="1" applyAlignment="1">
      <alignment horizontal="right" vertical="center" wrapText="1"/>
      <protection/>
    </xf>
    <xf numFmtId="4" fontId="4" fillId="0" borderId="0" xfId="54" applyNumberFormat="1" applyFont="1" applyFill="1" applyAlignment="1">
      <alignment horizontal="center" vertical="center" wrapText="1"/>
      <protection/>
    </xf>
    <xf numFmtId="174" fontId="4" fillId="0" borderId="0" xfId="54" applyNumberFormat="1" applyFont="1" applyFill="1" applyAlignment="1">
      <alignment horizontal="left" vertical="center"/>
      <protection/>
    </xf>
    <xf numFmtId="4" fontId="4" fillId="0" borderId="0" xfId="54" applyNumberFormat="1" applyFont="1" applyFill="1" applyAlignment="1">
      <alignment horizontal="center" vertical="center"/>
      <protection/>
    </xf>
    <xf numFmtId="172" fontId="4" fillId="0" borderId="0" xfId="54" applyNumberFormat="1" applyFont="1" applyFill="1" applyAlignment="1">
      <alignment horizontal="center" vertical="center"/>
      <protection/>
    </xf>
    <xf numFmtId="49" fontId="8" fillId="0" borderId="10" xfId="54" applyNumberFormat="1" applyFont="1" applyFill="1" applyBorder="1" applyAlignment="1">
      <alignment horizontal="center" vertical="center"/>
      <protection/>
    </xf>
    <xf numFmtId="176" fontId="4" fillId="0" borderId="0" xfId="54" applyNumberFormat="1" applyFont="1" applyFill="1" applyAlignment="1">
      <alignment horizontal="right" vertical="center"/>
      <protection/>
    </xf>
    <xf numFmtId="176" fontId="3" fillId="0" borderId="0" xfId="54" applyNumberFormat="1" applyFont="1" applyFill="1" applyAlignment="1">
      <alignment horizontal="right" vertical="center" wrapText="1"/>
      <protection/>
    </xf>
    <xf numFmtId="176" fontId="9" fillId="0" borderId="0" xfId="54" applyNumberFormat="1" applyFont="1" applyFill="1">
      <alignment/>
      <protection/>
    </xf>
    <xf numFmtId="176" fontId="4" fillId="0" borderId="0" xfId="54" applyNumberFormat="1" applyFont="1" applyFill="1" applyAlignment="1">
      <alignment horizontal="center" vertical="center" wrapText="1"/>
      <protection/>
    </xf>
    <xf numFmtId="176" fontId="10" fillId="0" borderId="10" xfId="54" applyNumberFormat="1" applyFont="1" applyFill="1" applyBorder="1" applyAlignment="1">
      <alignment horizontal="center" vertical="center" wrapText="1"/>
      <protection/>
    </xf>
    <xf numFmtId="176" fontId="4" fillId="0" borderId="0" xfId="54" applyNumberFormat="1" applyFont="1" applyFill="1" applyBorder="1" applyAlignment="1">
      <alignment horizontal="left" vertical="center" wrapText="1"/>
      <protection/>
    </xf>
    <xf numFmtId="176" fontId="4" fillId="0" borderId="0" xfId="54" applyNumberFormat="1" applyFont="1" applyFill="1" applyAlignment="1">
      <alignment horizontal="left" vertical="center"/>
      <protection/>
    </xf>
    <xf numFmtId="176" fontId="4" fillId="0" borderId="0" xfId="54" applyNumberFormat="1" applyFont="1" applyFill="1" applyAlignment="1">
      <alignment horizontal="center" vertical="center"/>
      <protection/>
    </xf>
    <xf numFmtId="173" fontId="7" fillId="0" borderId="10" xfId="54" applyNumberFormat="1" applyFont="1" applyFill="1" applyBorder="1" applyAlignment="1">
      <alignment horizontal="center" vertical="center"/>
      <protection/>
    </xf>
    <xf numFmtId="173" fontId="8" fillId="0" borderId="10" xfId="54" applyNumberFormat="1" applyFont="1" applyFill="1" applyBorder="1" applyAlignment="1">
      <alignment horizontal="center" vertical="center"/>
      <protection/>
    </xf>
    <xf numFmtId="176" fontId="7" fillId="0" borderId="10" xfId="54" applyNumberFormat="1" applyFont="1" applyFill="1" applyBorder="1" applyAlignment="1">
      <alignment horizontal="center" vertical="center" wrapText="1"/>
      <protection/>
    </xf>
    <xf numFmtId="173" fontId="4" fillId="0" borderId="0" xfId="54" applyNumberFormat="1" applyFont="1" applyFill="1" applyAlignment="1">
      <alignment horizontal="right" vertical="center"/>
      <protection/>
    </xf>
    <xf numFmtId="173" fontId="4" fillId="0" borderId="0" xfId="54" applyNumberFormat="1" applyFont="1" applyFill="1" applyAlignment="1">
      <alignment horizontal="right" vertical="center" wrapText="1"/>
      <protection/>
    </xf>
    <xf numFmtId="0" fontId="14" fillId="0" borderId="0" xfId="54" applyFont="1">
      <alignment/>
      <protection/>
    </xf>
    <xf numFmtId="49" fontId="8" fillId="0" borderId="10" xfId="0" applyNumberFormat="1" applyFont="1" applyFill="1" applyBorder="1" applyAlignment="1">
      <alignment horizontal="center" vertical="top"/>
    </xf>
    <xf numFmtId="0" fontId="57" fillId="0" borderId="10" xfId="0" applyFont="1" applyBorder="1" applyAlignment="1">
      <alignment vertical="center" wrapText="1"/>
    </xf>
    <xf numFmtId="174" fontId="4" fillId="0" borderId="10" xfId="54" applyNumberFormat="1" applyFont="1" applyFill="1" applyBorder="1" applyAlignment="1">
      <alignment horizontal="center" vertical="center"/>
      <protection/>
    </xf>
    <xf numFmtId="174" fontId="10" fillId="0" borderId="10" xfId="54" applyNumberFormat="1" applyFont="1" applyFill="1" applyBorder="1" applyAlignment="1">
      <alignment horizontal="center" vertical="center"/>
      <protection/>
    </xf>
    <xf numFmtId="0" fontId="58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49" fontId="57" fillId="0" borderId="10" xfId="0" applyNumberFormat="1" applyFont="1" applyBorder="1" applyAlignment="1">
      <alignment horizontal="center" vertical="center"/>
    </xf>
    <xf numFmtId="49" fontId="7" fillId="0" borderId="10" xfId="68" applyNumberFormat="1" applyFont="1" applyFill="1" applyBorder="1" applyAlignment="1">
      <alignment horizontal="center" vertical="center"/>
    </xf>
    <xf numFmtId="174" fontId="8" fillId="0" borderId="10" xfId="54" applyNumberFormat="1" applyFont="1" applyFill="1" applyBorder="1" applyAlignment="1">
      <alignment horizontal="left" vertical="center" wrapText="1"/>
      <protection/>
    </xf>
    <xf numFmtId="174" fontId="8" fillId="0" borderId="10" xfId="54" applyNumberFormat="1" applyFont="1" applyFill="1" applyBorder="1" applyAlignment="1">
      <alignment horizontal="center" vertical="center" wrapText="1"/>
      <protection/>
    </xf>
    <xf numFmtId="49" fontId="8" fillId="0" borderId="10" xfId="68" applyNumberFormat="1" applyFont="1" applyFill="1" applyBorder="1" applyAlignment="1">
      <alignment horizontal="center" vertical="center"/>
    </xf>
    <xf numFmtId="49" fontId="8" fillId="0" borderId="10" xfId="54" applyNumberFormat="1" applyFont="1" applyBorder="1" applyAlignment="1">
      <alignment horizontal="left" vertical="center" wrapText="1"/>
      <protection/>
    </xf>
    <xf numFmtId="174" fontId="8" fillId="0" borderId="10" xfId="54" applyNumberFormat="1" applyFont="1" applyFill="1" applyBorder="1" applyAlignment="1">
      <alignment horizontal="left" vertical="center"/>
      <protection/>
    </xf>
    <xf numFmtId="174" fontId="8" fillId="0" borderId="10" xfId="54" applyNumberFormat="1" applyFont="1" applyFill="1" applyBorder="1" applyAlignment="1">
      <alignment horizontal="center" vertical="center"/>
      <protection/>
    </xf>
    <xf numFmtId="176" fontId="8" fillId="0" borderId="10" xfId="54" applyNumberFormat="1" applyFont="1" applyFill="1" applyBorder="1" applyAlignment="1">
      <alignment horizontal="left" vertical="center"/>
      <protection/>
    </xf>
    <xf numFmtId="174" fontId="7" fillId="0" borderId="10" xfId="54" applyNumberFormat="1" applyFont="1" applyFill="1" applyBorder="1" applyAlignment="1">
      <alignment horizontal="left" vertical="center" wrapText="1"/>
      <protection/>
    </xf>
    <xf numFmtId="174" fontId="7" fillId="0" borderId="10" xfId="54" applyNumberFormat="1" applyFont="1" applyFill="1" applyBorder="1" applyAlignment="1">
      <alignment horizontal="left" vertical="center"/>
      <protection/>
    </xf>
    <xf numFmtId="174" fontId="8" fillId="0" borderId="10" xfId="54" applyNumberFormat="1" applyFont="1" applyFill="1" applyBorder="1" applyAlignment="1">
      <alignment horizontal="right" vertical="center" wrapText="1"/>
      <protection/>
    </xf>
    <xf numFmtId="49" fontId="8" fillId="0" borderId="10" xfId="54" applyNumberFormat="1" applyFont="1" applyFill="1" applyBorder="1" applyAlignment="1">
      <alignment horizontal="left" vertical="center" wrapText="1"/>
      <protection/>
    </xf>
    <xf numFmtId="174" fontId="8" fillId="0" borderId="10" xfId="69" applyNumberFormat="1" applyFont="1" applyFill="1" applyBorder="1" applyAlignment="1">
      <alignment horizontal="left" vertical="center"/>
    </xf>
    <xf numFmtId="176" fontId="7" fillId="0" borderId="10" xfId="54" applyNumberFormat="1" applyFont="1" applyFill="1" applyBorder="1" applyAlignment="1">
      <alignment horizontal="left" vertical="center"/>
      <protection/>
    </xf>
    <xf numFmtId="176" fontId="8" fillId="0" borderId="10" xfId="54" applyNumberFormat="1" applyFont="1" applyFill="1" applyBorder="1" applyAlignment="1">
      <alignment horizontal="left" vertical="center" wrapText="1"/>
      <protection/>
    </xf>
    <xf numFmtId="174" fontId="8" fillId="34" borderId="10" xfId="54" applyNumberFormat="1" applyFont="1" applyFill="1" applyBorder="1" applyAlignment="1">
      <alignment horizontal="left" vertical="center"/>
      <protection/>
    </xf>
    <xf numFmtId="49" fontId="8" fillId="34" borderId="10" xfId="54" applyNumberFormat="1" applyFont="1" applyFill="1" applyBorder="1" applyAlignment="1">
      <alignment horizontal="center"/>
      <protection/>
    </xf>
    <xf numFmtId="0" fontId="7" fillId="34" borderId="10" xfId="54" applyFont="1" applyFill="1" applyBorder="1" applyAlignment="1">
      <alignment horizontal="right"/>
      <protection/>
    </xf>
    <xf numFmtId="49" fontId="15" fillId="0" borderId="10" xfId="68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vertical="center" wrapText="1"/>
    </xf>
    <xf numFmtId="49" fontId="57" fillId="0" borderId="10" xfId="0" applyNumberFormat="1" applyFont="1" applyFill="1" applyBorder="1" applyAlignment="1">
      <alignment horizontal="center" vertical="center"/>
    </xf>
    <xf numFmtId="49" fontId="8" fillId="0" borderId="0" xfId="54" applyNumberFormat="1" applyFont="1" applyFill="1" applyAlignment="1">
      <alignment horizontal="center"/>
      <protection/>
    </xf>
    <xf numFmtId="176" fontId="8" fillId="0" borderId="0" xfId="54" applyNumberFormat="1" applyFont="1" applyFill="1" applyBorder="1" applyAlignment="1">
      <alignment horizontal="left" vertical="center" wrapText="1"/>
      <protection/>
    </xf>
    <xf numFmtId="174" fontId="8" fillId="0" borderId="0" xfId="54" applyNumberFormat="1" applyFont="1" applyFill="1" applyBorder="1" applyAlignment="1">
      <alignment horizontal="left" vertical="center" wrapText="1"/>
      <protection/>
    </xf>
    <xf numFmtId="174" fontId="8" fillId="34" borderId="10" xfId="54" applyNumberFormat="1" applyFont="1" applyFill="1" applyBorder="1" applyAlignment="1">
      <alignment horizontal="center" vertical="center"/>
      <protection/>
    </xf>
    <xf numFmtId="174" fontId="8" fillId="34" borderId="10" xfId="54" applyNumberFormat="1" applyFont="1" applyFill="1" applyBorder="1" applyAlignment="1">
      <alignment horizontal="left" vertical="center" wrapText="1"/>
      <protection/>
    </xf>
    <xf numFmtId="174" fontId="7" fillId="34" borderId="10" xfId="54" applyNumberFormat="1" applyFont="1" applyFill="1" applyBorder="1" applyAlignment="1">
      <alignment horizontal="left" vertical="center" wrapText="1"/>
      <protection/>
    </xf>
    <xf numFmtId="174" fontId="7" fillId="34" borderId="10" xfId="54" applyNumberFormat="1" applyFont="1" applyFill="1" applyBorder="1" applyAlignment="1">
      <alignment horizontal="left" vertical="center"/>
      <protection/>
    </xf>
    <xf numFmtId="176" fontId="8" fillId="34" borderId="10" xfId="54" applyNumberFormat="1" applyFont="1" applyFill="1" applyBorder="1" applyAlignment="1">
      <alignment horizontal="left" vertical="center"/>
      <protection/>
    </xf>
    <xf numFmtId="174" fontId="8" fillId="34" borderId="10" xfId="69" applyNumberFormat="1" applyFont="1" applyFill="1" applyBorder="1" applyAlignment="1">
      <alignment horizontal="left" vertical="center"/>
    </xf>
    <xf numFmtId="176" fontId="4" fillId="34" borderId="0" xfId="54" applyNumberFormat="1" applyFont="1" applyFill="1" applyBorder="1" applyAlignment="1">
      <alignment horizontal="left" vertical="center" wrapText="1"/>
      <protection/>
    </xf>
    <xf numFmtId="49" fontId="15" fillId="0" borderId="10" xfId="54" applyNumberFormat="1" applyFont="1" applyFill="1" applyBorder="1" applyAlignment="1">
      <alignment horizontal="center" vertical="center"/>
      <protection/>
    </xf>
    <xf numFmtId="0" fontId="60" fillId="0" borderId="10" xfId="0" applyFont="1" applyBorder="1" applyAlignment="1">
      <alignment vertical="center" wrapText="1"/>
    </xf>
    <xf numFmtId="174" fontId="4" fillId="34" borderId="10" xfId="54" applyNumberFormat="1" applyFont="1" applyFill="1" applyBorder="1" applyAlignment="1">
      <alignment horizontal="left" vertical="center"/>
      <protection/>
    </xf>
    <xf numFmtId="49" fontId="10" fillId="34" borderId="10" xfId="54" applyNumberFormat="1" applyFont="1" applyFill="1" applyBorder="1" applyAlignment="1">
      <alignment horizontal="center" vertical="center"/>
      <protection/>
    </xf>
    <xf numFmtId="49" fontId="15" fillId="0" borderId="10" xfId="54" applyNumberFormat="1" applyFont="1" applyBorder="1" applyAlignment="1">
      <alignment horizontal="left" vertical="center" wrapText="1"/>
      <protection/>
    </xf>
    <xf numFmtId="0" fontId="59" fillId="34" borderId="10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vertical="center" wrapText="1"/>
    </xf>
    <xf numFmtId="49" fontId="8" fillId="34" borderId="10" xfId="68" applyNumberFormat="1" applyFont="1" applyFill="1" applyBorder="1" applyAlignment="1">
      <alignment horizontal="center" vertical="center"/>
    </xf>
    <xf numFmtId="49" fontId="8" fillId="34" borderId="10" xfId="54" applyNumberFormat="1" applyFont="1" applyFill="1" applyBorder="1" applyAlignment="1">
      <alignment horizontal="center" vertical="center"/>
      <protection/>
    </xf>
    <xf numFmtId="4" fontId="9" fillId="34" borderId="0" xfId="54" applyNumberFormat="1" applyFont="1" applyFill="1" applyAlignment="1">
      <alignment horizontal="center" vertical="center"/>
      <protection/>
    </xf>
    <xf numFmtId="49" fontId="8" fillId="34" borderId="10" xfId="54" applyNumberFormat="1" applyFont="1" applyFill="1" applyBorder="1" applyAlignment="1">
      <alignment horizontal="left" vertical="center" wrapText="1"/>
      <protection/>
    </xf>
    <xf numFmtId="0" fontId="12" fillId="34" borderId="0" xfId="54" applyFont="1" applyFill="1">
      <alignment/>
      <protection/>
    </xf>
    <xf numFmtId="49" fontId="7" fillId="0" borderId="10" xfId="54" applyNumberFormat="1" applyFont="1" applyFill="1" applyBorder="1" applyAlignment="1">
      <alignment horizontal="left" vertical="center" wrapText="1"/>
      <protection/>
    </xf>
    <xf numFmtId="49" fontId="59" fillId="0" borderId="10" xfId="0" applyNumberFormat="1" applyFont="1" applyBorder="1" applyAlignment="1">
      <alignment horizontal="center" vertical="center"/>
    </xf>
    <xf numFmtId="49" fontId="7" fillId="0" borderId="10" xfId="54" applyNumberFormat="1" applyFont="1" applyBorder="1" applyAlignment="1">
      <alignment horizontal="left" vertical="center" wrapText="1"/>
      <protection/>
    </xf>
    <xf numFmtId="174" fontId="7" fillId="0" borderId="0" xfId="54" applyNumberFormat="1" applyFont="1" applyFill="1" applyBorder="1" applyAlignment="1">
      <alignment horizontal="left" vertical="center"/>
      <protection/>
    </xf>
    <xf numFmtId="173" fontId="8" fillId="34" borderId="10" xfId="54" applyNumberFormat="1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49" fontId="58" fillId="0" borderId="10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vertical="center" wrapText="1"/>
    </xf>
    <xf numFmtId="174" fontId="10" fillId="34" borderId="10" xfId="54" applyNumberFormat="1" applyFont="1" applyFill="1" applyBorder="1" applyAlignment="1">
      <alignment horizontal="left" vertical="center" wrapText="1"/>
      <protection/>
    </xf>
    <xf numFmtId="174" fontId="10" fillId="34" borderId="10" xfId="54" applyNumberFormat="1" applyFont="1" applyFill="1" applyBorder="1" applyAlignment="1">
      <alignment horizontal="left" vertical="center"/>
      <protection/>
    </xf>
    <xf numFmtId="174" fontId="15" fillId="0" borderId="10" xfId="54" applyNumberFormat="1" applyFont="1" applyFill="1" applyBorder="1" applyAlignment="1">
      <alignment horizontal="left" vertical="center"/>
      <protection/>
    </xf>
    <xf numFmtId="176" fontId="10" fillId="34" borderId="10" xfId="54" applyNumberFormat="1" applyFont="1" applyFill="1" applyBorder="1" applyAlignment="1">
      <alignment horizontal="left" vertical="center"/>
      <protection/>
    </xf>
    <xf numFmtId="178" fontId="10" fillId="34" borderId="10" xfId="54" applyNumberFormat="1" applyFont="1" applyFill="1" applyBorder="1" applyAlignment="1">
      <alignment horizontal="left" vertical="center"/>
      <protection/>
    </xf>
    <xf numFmtId="205" fontId="7" fillId="0" borderId="10" xfId="54" applyNumberFormat="1" applyFont="1" applyFill="1" applyBorder="1" applyAlignment="1">
      <alignment horizontal="center" vertical="center"/>
      <protection/>
    </xf>
    <xf numFmtId="174" fontId="4" fillId="34" borderId="10" xfId="54" applyNumberFormat="1" applyFont="1" applyFill="1" applyBorder="1" applyAlignment="1">
      <alignment horizontal="left" vertical="center" wrapText="1"/>
      <protection/>
    </xf>
    <xf numFmtId="174" fontId="4" fillId="0" borderId="10" xfId="54" applyNumberFormat="1" applyFont="1" applyFill="1" applyBorder="1" applyAlignment="1">
      <alignment horizontal="left" vertical="center" wrapText="1"/>
      <protection/>
    </xf>
    <xf numFmtId="180" fontId="8" fillId="0" borderId="10" xfId="54" applyNumberFormat="1" applyFont="1" applyFill="1" applyBorder="1" applyAlignment="1">
      <alignment horizontal="left" vertical="center" wrapText="1"/>
      <protection/>
    </xf>
    <xf numFmtId="180" fontId="10" fillId="34" borderId="10" xfId="54" applyNumberFormat="1" applyFont="1" applyFill="1" applyBorder="1" applyAlignment="1">
      <alignment horizontal="left" vertical="center"/>
      <protection/>
    </xf>
    <xf numFmtId="179" fontId="10" fillId="34" borderId="10" xfId="54" applyNumberFormat="1" applyFont="1" applyFill="1" applyBorder="1" applyAlignment="1">
      <alignment horizontal="left" vertical="center"/>
      <protection/>
    </xf>
    <xf numFmtId="179" fontId="8" fillId="34" borderId="10" xfId="54" applyNumberFormat="1" applyFont="1" applyFill="1" applyBorder="1" applyAlignment="1">
      <alignment horizontal="left" vertical="center" wrapText="1"/>
      <protection/>
    </xf>
    <xf numFmtId="176" fontId="7" fillId="34" borderId="10" xfId="54" applyNumberFormat="1" applyFont="1" applyFill="1" applyBorder="1" applyAlignment="1">
      <alignment horizontal="left" vertical="center"/>
      <protection/>
    </xf>
    <xf numFmtId="180" fontId="8" fillId="34" borderId="10" xfId="54" applyNumberFormat="1" applyFont="1" applyFill="1" applyBorder="1" applyAlignment="1">
      <alignment horizontal="left" vertical="center" wrapText="1"/>
      <protection/>
    </xf>
    <xf numFmtId="176" fontId="8" fillId="34" borderId="10" xfId="54" applyNumberFormat="1" applyFont="1" applyFill="1" applyBorder="1" applyAlignment="1">
      <alignment horizontal="left" vertical="center" wrapText="1"/>
      <protection/>
    </xf>
    <xf numFmtId="49" fontId="8" fillId="0" borderId="11" xfId="54" applyNumberFormat="1" applyFont="1" applyBorder="1" applyAlignment="1">
      <alignment horizontal="left" vertical="center" wrapText="1"/>
      <protection/>
    </xf>
    <xf numFmtId="49" fontId="7" fillId="0" borderId="11" xfId="54" applyNumberFormat="1" applyFont="1" applyBorder="1" applyAlignment="1">
      <alignment horizontal="left" vertical="center" wrapText="1"/>
      <protection/>
    </xf>
    <xf numFmtId="49" fontId="15" fillId="34" borderId="10" xfId="54" applyNumberFormat="1" applyFont="1" applyFill="1" applyBorder="1" applyAlignment="1">
      <alignment horizontal="center" vertical="center"/>
      <protection/>
    </xf>
    <xf numFmtId="0" fontId="59" fillId="34" borderId="10" xfId="57" applyFont="1" applyFill="1" applyBorder="1" applyAlignment="1">
      <alignment vertical="center" wrapText="1"/>
      <protection/>
    </xf>
    <xf numFmtId="0" fontId="57" fillId="34" borderId="10" xfId="57" applyFont="1" applyFill="1" applyBorder="1" applyAlignment="1">
      <alignment vertical="center" wrapText="1"/>
      <protection/>
    </xf>
    <xf numFmtId="171" fontId="57" fillId="34" borderId="10" xfId="57" applyNumberFormat="1" applyFont="1" applyFill="1" applyBorder="1" applyAlignment="1">
      <alignment vertical="center" wrapText="1"/>
      <protection/>
    </xf>
    <xf numFmtId="49" fontId="4" fillId="34" borderId="10" xfId="68" applyNumberFormat="1" applyFont="1" applyFill="1" applyBorder="1" applyAlignment="1">
      <alignment horizontal="center" vertical="center"/>
    </xf>
    <xf numFmtId="49" fontId="10" fillId="34" borderId="10" xfId="54" applyNumberFormat="1" applyFont="1" applyFill="1" applyBorder="1" applyAlignment="1">
      <alignment horizontal="left" vertical="center" wrapText="1"/>
      <protection/>
    </xf>
    <xf numFmtId="49" fontId="4" fillId="34" borderId="10" xfId="54" applyNumberFormat="1" applyFont="1" applyFill="1" applyBorder="1" applyAlignment="1">
      <alignment horizontal="center" vertical="center"/>
      <protection/>
    </xf>
    <xf numFmtId="49" fontId="7" fillId="34" borderId="10" xfId="68" applyNumberFormat="1" applyFont="1" applyFill="1" applyBorder="1" applyAlignment="1">
      <alignment horizontal="center" vertical="center"/>
    </xf>
    <xf numFmtId="49" fontId="7" fillId="34" borderId="10" xfId="54" applyNumberFormat="1" applyFont="1" applyFill="1" applyBorder="1" applyAlignment="1">
      <alignment horizontal="center" vertical="center"/>
      <protection/>
    </xf>
    <xf numFmtId="0" fontId="58" fillId="34" borderId="10" xfId="0" applyFont="1" applyFill="1" applyBorder="1" applyAlignment="1">
      <alignment vertical="center" wrapText="1"/>
    </xf>
    <xf numFmtId="49" fontId="15" fillId="34" borderId="10" xfId="68" applyNumberFormat="1" applyFont="1" applyFill="1" applyBorder="1" applyAlignment="1">
      <alignment horizontal="center" vertical="center"/>
    </xf>
    <xf numFmtId="49" fontId="57" fillId="34" borderId="12" xfId="68" applyNumberFormat="1" applyFont="1" applyFill="1" applyBorder="1" applyAlignment="1">
      <alignment horizontal="center" vertical="center"/>
    </xf>
    <xf numFmtId="226" fontId="12" fillId="0" borderId="0" xfId="54" applyNumberFormat="1" applyFont="1">
      <alignment/>
      <protection/>
    </xf>
    <xf numFmtId="190" fontId="10" fillId="34" borderId="10" xfId="54" applyNumberFormat="1" applyFont="1" applyFill="1" applyBorder="1" applyAlignment="1">
      <alignment horizontal="center" vertical="center"/>
      <protection/>
    </xf>
    <xf numFmtId="176" fontId="4" fillId="0" borderId="0" xfId="54" applyNumberFormat="1" applyFont="1" applyFill="1" applyAlignment="1">
      <alignment horizontal="right" vertical="center" wrapText="1"/>
      <protection/>
    </xf>
    <xf numFmtId="176" fontId="10" fillId="34" borderId="10" xfId="54" applyNumberFormat="1" applyFont="1" applyFill="1" applyBorder="1" applyAlignment="1">
      <alignment horizontal="left" vertical="center" wrapText="1"/>
      <protection/>
    </xf>
    <xf numFmtId="176" fontId="10" fillId="0" borderId="10" xfId="54" applyNumberFormat="1" applyFont="1" applyFill="1" applyBorder="1" applyAlignment="1">
      <alignment horizontal="left" vertical="center" wrapText="1"/>
      <protection/>
    </xf>
    <xf numFmtId="176" fontId="8" fillId="0" borderId="10" xfId="54" applyNumberFormat="1" applyFont="1" applyFill="1" applyBorder="1" applyAlignment="1">
      <alignment horizontal="center" vertical="center"/>
      <protection/>
    </xf>
    <xf numFmtId="176" fontId="8" fillId="0" borderId="10" xfId="54" applyNumberFormat="1" applyFont="1" applyFill="1" applyBorder="1" applyAlignment="1">
      <alignment horizontal="center" vertical="center" wrapText="1"/>
      <protection/>
    </xf>
    <xf numFmtId="176" fontId="7" fillId="34" borderId="10" xfId="54" applyNumberFormat="1" applyFont="1" applyFill="1" applyBorder="1" applyAlignment="1">
      <alignment horizontal="left" vertical="center" wrapText="1"/>
      <protection/>
    </xf>
    <xf numFmtId="176" fontId="7" fillId="0" borderId="10" xfId="54" applyNumberFormat="1" applyFont="1" applyFill="1" applyBorder="1" applyAlignment="1">
      <alignment horizontal="left" vertical="center" wrapText="1"/>
      <protection/>
    </xf>
    <xf numFmtId="176" fontId="4" fillId="0" borderId="10" xfId="54" applyNumberFormat="1" applyFont="1" applyFill="1" applyBorder="1" applyAlignment="1">
      <alignment horizontal="center" vertical="center"/>
      <protection/>
    </xf>
    <xf numFmtId="176" fontId="10" fillId="0" borderId="10" xfId="54" applyNumberFormat="1" applyFont="1" applyFill="1" applyBorder="1" applyAlignment="1">
      <alignment horizontal="left" vertical="center"/>
      <protection/>
    </xf>
    <xf numFmtId="176" fontId="8" fillId="34" borderId="10" xfId="54" applyNumberFormat="1" applyFont="1" applyFill="1" applyBorder="1" applyAlignment="1">
      <alignment horizontal="center" vertical="center"/>
      <protection/>
    </xf>
    <xf numFmtId="176" fontId="4" fillId="34" borderId="10" xfId="54" applyNumberFormat="1" applyFont="1" applyFill="1" applyBorder="1" applyAlignment="1">
      <alignment horizontal="left" vertical="center"/>
      <protection/>
    </xf>
    <xf numFmtId="0" fontId="9" fillId="0" borderId="0" xfId="54" applyFont="1" applyAlignment="1">
      <alignment horizontal="center"/>
      <protection/>
    </xf>
    <xf numFmtId="49" fontId="59" fillId="34" borderId="12" xfId="68" applyNumberFormat="1" applyFont="1" applyFill="1" applyBorder="1" applyAlignment="1">
      <alignment horizontal="center" vertical="center"/>
    </xf>
    <xf numFmtId="205" fontId="4" fillId="0" borderId="0" xfId="54" applyNumberFormat="1" applyFont="1" applyFill="1" applyAlignment="1">
      <alignment horizontal="center" vertical="center" wrapText="1"/>
      <protection/>
    </xf>
    <xf numFmtId="205" fontId="10" fillId="0" borderId="10" xfId="54" applyNumberFormat="1" applyFont="1" applyFill="1" applyBorder="1" applyAlignment="1">
      <alignment horizontal="center" vertical="center" wrapText="1"/>
      <protection/>
    </xf>
    <xf numFmtId="205" fontId="4" fillId="0" borderId="0" xfId="54" applyNumberFormat="1" applyFont="1" applyFill="1" applyAlignment="1">
      <alignment horizontal="center" vertical="center"/>
      <protection/>
    </xf>
    <xf numFmtId="205" fontId="9" fillId="0" borderId="0" xfId="54" applyNumberFormat="1" applyFont="1" applyFill="1" applyAlignment="1">
      <alignment horizontal="center"/>
      <protection/>
    </xf>
    <xf numFmtId="205" fontId="10" fillId="34" borderId="10" xfId="54" applyNumberFormat="1" applyFont="1" applyFill="1" applyBorder="1" applyAlignment="1">
      <alignment horizontal="center" vertical="center" wrapText="1"/>
      <protection/>
    </xf>
    <xf numFmtId="205" fontId="8" fillId="0" borderId="10" xfId="54" applyNumberFormat="1" applyFont="1" applyFill="1" applyBorder="1" applyAlignment="1">
      <alignment horizontal="center" vertical="center"/>
      <protection/>
    </xf>
    <xf numFmtId="205" fontId="7" fillId="34" borderId="10" xfId="54" applyNumberFormat="1" applyFont="1" applyFill="1" applyBorder="1" applyAlignment="1">
      <alignment horizontal="center" vertical="center"/>
      <protection/>
    </xf>
    <xf numFmtId="205" fontId="8" fillId="34" borderId="10" xfId="54" applyNumberFormat="1" applyFont="1" applyFill="1" applyBorder="1" applyAlignment="1">
      <alignment horizontal="center" vertical="center"/>
      <protection/>
    </xf>
    <xf numFmtId="205" fontId="10" fillId="34" borderId="10" xfId="54" applyNumberFormat="1" applyFont="1" applyFill="1" applyBorder="1" applyAlignment="1">
      <alignment horizontal="center" vertical="center"/>
      <protection/>
    </xf>
    <xf numFmtId="205" fontId="8" fillId="0" borderId="10" xfId="54" applyNumberFormat="1" applyFont="1" applyFill="1" applyBorder="1" applyAlignment="1">
      <alignment horizontal="center" vertical="center" wrapText="1"/>
      <protection/>
    </xf>
    <xf numFmtId="205" fontId="7" fillId="34" borderId="10" xfId="54" applyNumberFormat="1" applyFont="1" applyFill="1" applyBorder="1" applyAlignment="1">
      <alignment horizontal="center" vertical="center" wrapText="1"/>
      <protection/>
    </xf>
    <xf numFmtId="205" fontId="7" fillId="0" borderId="10" xfId="54" applyNumberFormat="1" applyFont="1" applyFill="1" applyBorder="1" applyAlignment="1">
      <alignment horizontal="center" vertical="center" wrapText="1"/>
      <protection/>
    </xf>
    <xf numFmtId="205" fontId="8" fillId="34" borderId="10" xfId="54" applyNumberFormat="1" applyFont="1" applyFill="1" applyBorder="1" applyAlignment="1">
      <alignment horizontal="center" vertical="center" wrapText="1"/>
      <protection/>
    </xf>
    <xf numFmtId="205" fontId="10" fillId="0" borderId="10" xfId="54" applyNumberFormat="1" applyFont="1" applyFill="1" applyBorder="1" applyAlignment="1">
      <alignment horizontal="center" vertical="center"/>
      <protection/>
    </xf>
    <xf numFmtId="205" fontId="4" fillId="34" borderId="10" xfId="54" applyNumberFormat="1" applyFont="1" applyFill="1" applyBorder="1" applyAlignment="1">
      <alignment horizontal="center" vertical="center"/>
      <protection/>
    </xf>
    <xf numFmtId="205" fontId="4" fillId="0" borderId="0" xfId="54" applyNumberFormat="1" applyFont="1" applyFill="1" applyBorder="1" applyAlignment="1">
      <alignment horizontal="center" vertical="center" wrapText="1"/>
      <protection/>
    </xf>
    <xf numFmtId="173" fontId="4" fillId="0" borderId="0" xfId="54" applyNumberFormat="1" applyFont="1" applyFill="1" applyAlignment="1">
      <alignment horizontal="center" vertical="center"/>
      <protection/>
    </xf>
    <xf numFmtId="173" fontId="4" fillId="0" borderId="0" xfId="54" applyNumberFormat="1" applyFont="1" applyFill="1" applyAlignment="1">
      <alignment horizontal="center" vertical="center" wrapText="1"/>
      <protection/>
    </xf>
    <xf numFmtId="173" fontId="9" fillId="0" borderId="0" xfId="54" applyNumberFormat="1" applyFont="1" applyFill="1" applyAlignment="1">
      <alignment horizontal="center"/>
      <protection/>
    </xf>
    <xf numFmtId="173" fontId="10" fillId="0" borderId="10" xfId="54" applyNumberFormat="1" applyFont="1" applyFill="1" applyBorder="1" applyAlignment="1">
      <alignment horizontal="center" vertical="center" wrapText="1"/>
      <protection/>
    </xf>
    <xf numFmtId="173" fontId="10" fillId="34" borderId="10" xfId="54" applyNumberFormat="1" applyFont="1" applyFill="1" applyBorder="1" applyAlignment="1">
      <alignment horizontal="center" vertical="center" wrapText="1"/>
      <protection/>
    </xf>
    <xf numFmtId="173" fontId="7" fillId="34" borderId="10" xfId="54" applyNumberFormat="1" applyFont="1" applyFill="1" applyBorder="1" applyAlignment="1">
      <alignment horizontal="center" vertical="center"/>
      <protection/>
    </xf>
    <xf numFmtId="173" fontId="10" fillId="34" borderId="10" xfId="54" applyNumberFormat="1" applyFont="1" applyFill="1" applyBorder="1" applyAlignment="1">
      <alignment horizontal="center" vertical="center"/>
      <protection/>
    </xf>
    <xf numFmtId="173" fontId="4" fillId="34" borderId="10" xfId="54" applyNumberFormat="1" applyFont="1" applyFill="1" applyBorder="1" applyAlignment="1">
      <alignment horizontal="center" vertical="center"/>
      <protection/>
    </xf>
    <xf numFmtId="173" fontId="7" fillId="34" borderId="10" xfId="54" applyNumberFormat="1" applyFont="1" applyFill="1" applyBorder="1" applyAlignment="1">
      <alignment horizontal="center" vertical="center" wrapText="1"/>
      <protection/>
    </xf>
    <xf numFmtId="173" fontId="8" fillId="34" borderId="10" xfId="54" applyNumberFormat="1" applyFont="1" applyFill="1" applyBorder="1" applyAlignment="1">
      <alignment horizontal="center" vertical="center" wrapText="1"/>
      <protection/>
    </xf>
    <xf numFmtId="173" fontId="10" fillId="0" borderId="10" xfId="54" applyNumberFormat="1" applyFont="1" applyFill="1" applyBorder="1" applyAlignment="1">
      <alignment horizontal="center" vertical="center"/>
      <protection/>
    </xf>
    <xf numFmtId="173" fontId="7" fillId="0" borderId="10" xfId="54" applyNumberFormat="1" applyFont="1" applyFill="1" applyBorder="1" applyAlignment="1">
      <alignment horizontal="center" vertical="center" wrapText="1"/>
      <protection/>
    </xf>
    <xf numFmtId="173" fontId="8" fillId="0" borderId="10" xfId="54" applyNumberFormat="1" applyFont="1" applyFill="1" applyBorder="1" applyAlignment="1">
      <alignment horizontal="center" vertical="center" wrapText="1"/>
      <protection/>
    </xf>
    <xf numFmtId="173" fontId="4" fillId="0" borderId="0" xfId="54" applyNumberFormat="1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horizontal="center" vertical="center" wrapText="1"/>
      <protection/>
    </xf>
    <xf numFmtId="0" fontId="0" fillId="0" borderId="0" xfId="0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 5" xfId="57"/>
    <cellStyle name="Обычный_Доходная часть бюджет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08"/>
  <sheetViews>
    <sheetView view="pageBreakPreview" zoomScaleNormal="90" zoomScaleSheetLayoutView="100" workbookViewId="0" topLeftCell="A1">
      <selection activeCell="F3" sqref="F3"/>
    </sheetView>
  </sheetViews>
  <sheetFormatPr defaultColWidth="9.140625" defaultRowHeight="15" outlineLevelCol="1"/>
  <cols>
    <col min="1" max="1" width="11.28125" style="6" customWidth="1"/>
    <col min="2" max="2" width="8.7109375" style="6" customWidth="1"/>
    <col min="3" max="3" width="45.8515625" style="7" customWidth="1"/>
    <col min="4" max="4" width="20.57421875" style="48" hidden="1" customWidth="1"/>
    <col min="5" max="5" width="19.140625" style="48" hidden="1" customWidth="1"/>
    <col min="6" max="6" width="16.00390625" style="48" customWidth="1"/>
    <col min="7" max="7" width="16.7109375" style="48" hidden="1" customWidth="1" outlineLevel="1"/>
    <col min="8" max="8" width="15.28125" style="48" hidden="1" customWidth="1" outlineLevel="1"/>
    <col min="9" max="9" width="16.140625" style="48" hidden="1" customWidth="1" outlineLevel="1"/>
    <col min="10" max="10" width="14.28125" style="38" hidden="1" customWidth="1" outlineLevel="1"/>
    <col min="11" max="11" width="15.140625" style="48" hidden="1" customWidth="1" outlineLevel="1"/>
    <col min="12" max="12" width="19.421875" style="38" hidden="1" customWidth="1" outlineLevel="1"/>
    <col min="13" max="13" width="17.140625" style="38" hidden="1" customWidth="1" outlineLevel="1"/>
    <col min="14" max="14" width="12.57421875" style="38" hidden="1" customWidth="1" outlineLevel="1"/>
    <col min="15" max="15" width="14.57421875" style="38" hidden="1" customWidth="1" outlineLevel="1"/>
    <col min="16" max="16" width="12.8515625" style="38" hidden="1" customWidth="1" outlineLevel="1"/>
    <col min="17" max="17" width="9.140625" style="8" customWidth="1" collapsed="1"/>
    <col min="18" max="16384" width="9.140625" style="8" customWidth="1"/>
  </cols>
  <sheetData>
    <row r="1" spans="4:16" ht="12">
      <c r="D1" s="3"/>
      <c r="F1" s="3" t="s">
        <v>15</v>
      </c>
      <c r="G1" s="52"/>
      <c r="H1" s="3"/>
      <c r="I1" s="3"/>
      <c r="J1" s="3"/>
      <c r="K1" s="41"/>
      <c r="M1" s="3"/>
      <c r="N1" s="34"/>
      <c r="O1" s="34"/>
      <c r="P1" s="34"/>
    </row>
    <row r="2" spans="4:16" ht="45.75" customHeight="1">
      <c r="D2" s="4"/>
      <c r="F2" s="4" t="s">
        <v>16</v>
      </c>
      <c r="G2" s="53"/>
      <c r="H2" s="4"/>
      <c r="I2" s="4"/>
      <c r="J2" s="4"/>
      <c r="K2" s="42"/>
      <c r="M2" s="4"/>
      <c r="N2" s="35"/>
      <c r="O2" s="35"/>
      <c r="P2" s="35"/>
    </row>
    <row r="3" spans="3:16" ht="13.5" customHeight="1">
      <c r="C3" s="9"/>
      <c r="D3" s="52"/>
      <c r="F3" s="52" t="s">
        <v>594</v>
      </c>
      <c r="G3" s="52"/>
      <c r="H3" s="52"/>
      <c r="I3" s="52"/>
      <c r="J3" s="52"/>
      <c r="K3" s="41"/>
      <c r="M3" s="52"/>
      <c r="N3" s="3"/>
      <c r="O3" s="3"/>
      <c r="P3" s="3"/>
    </row>
    <row r="4" spans="4:16" ht="12">
      <c r="D4" s="43"/>
      <c r="E4" s="43"/>
      <c r="F4" s="43"/>
      <c r="G4" s="43"/>
      <c r="H4" s="43"/>
      <c r="I4" s="43"/>
      <c r="J4" s="32"/>
      <c r="K4" s="43"/>
      <c r="L4" s="32"/>
      <c r="M4" s="32"/>
      <c r="N4" s="32"/>
      <c r="O4" s="32"/>
      <c r="P4" s="32"/>
    </row>
    <row r="5" spans="1:16" ht="69" customHeight="1">
      <c r="A5" s="191" t="s">
        <v>591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8"/>
      <c r="P5" s="8"/>
    </row>
    <row r="6" spans="3:16" ht="12">
      <c r="C6" s="10"/>
      <c r="D6" s="44"/>
      <c r="E6" s="44"/>
      <c r="F6" s="44"/>
      <c r="G6" s="44"/>
      <c r="H6" s="44"/>
      <c r="I6" s="44"/>
      <c r="J6" s="36"/>
      <c r="K6" s="44"/>
      <c r="L6" s="36"/>
      <c r="M6" s="36"/>
      <c r="N6" s="36"/>
      <c r="O6" s="36"/>
      <c r="P6" s="36"/>
    </row>
    <row r="7" spans="1:16" s="12" customFormat="1" ht="42" customHeight="1">
      <c r="A7" s="11" t="s">
        <v>24</v>
      </c>
      <c r="B7" s="11" t="s">
        <v>25</v>
      </c>
      <c r="C7" s="11" t="s">
        <v>26</v>
      </c>
      <c r="D7" s="51" t="s">
        <v>423</v>
      </c>
      <c r="E7" s="51" t="s">
        <v>158</v>
      </c>
      <c r="F7" s="51" t="s">
        <v>157</v>
      </c>
      <c r="G7" s="51" t="s">
        <v>433</v>
      </c>
      <c r="H7" s="51" t="s">
        <v>440</v>
      </c>
      <c r="I7" s="51" t="s">
        <v>511</v>
      </c>
      <c r="J7" s="51" t="s">
        <v>444</v>
      </c>
      <c r="K7" s="51" t="s">
        <v>446</v>
      </c>
      <c r="L7" s="51" t="s">
        <v>447</v>
      </c>
      <c r="M7" s="51" t="s">
        <v>464</v>
      </c>
      <c r="N7" s="51" t="s">
        <v>537</v>
      </c>
      <c r="O7" s="51" t="s">
        <v>538</v>
      </c>
      <c r="P7" s="31"/>
    </row>
    <row r="8" spans="1:16" ht="44.25" customHeight="1" hidden="1">
      <c r="A8" s="62" t="s">
        <v>162</v>
      </c>
      <c r="B8" s="40"/>
      <c r="C8" s="59" t="s">
        <v>105</v>
      </c>
      <c r="D8" s="70">
        <f>D9+D21</f>
        <v>16458.100000000002</v>
      </c>
      <c r="E8" s="70">
        <f aca="true" t="shared" si="0" ref="E8:J8">E9+E21</f>
        <v>16458.100000000002</v>
      </c>
      <c r="F8" s="70">
        <f t="shared" si="0"/>
        <v>0</v>
      </c>
      <c r="G8" s="70">
        <f t="shared" si="0"/>
        <v>0</v>
      </c>
      <c r="H8" s="70">
        <f t="shared" si="0"/>
        <v>0</v>
      </c>
      <c r="I8" s="70">
        <f t="shared" si="0"/>
        <v>0</v>
      </c>
      <c r="J8" s="70">
        <f t="shared" si="0"/>
        <v>0</v>
      </c>
      <c r="K8" s="70">
        <f aca="true" t="shared" si="1" ref="K8:P8">K9+K21</f>
        <v>0</v>
      </c>
      <c r="L8" s="70">
        <f t="shared" si="1"/>
        <v>0</v>
      </c>
      <c r="M8" s="70">
        <f t="shared" si="1"/>
        <v>0</v>
      </c>
      <c r="N8" s="70">
        <f t="shared" si="1"/>
        <v>0</v>
      </c>
      <c r="O8" s="70">
        <f t="shared" si="1"/>
        <v>0</v>
      </c>
      <c r="P8" s="70">
        <f t="shared" si="1"/>
        <v>0</v>
      </c>
    </row>
    <row r="9" spans="1:16" ht="25.5" hidden="1">
      <c r="A9" s="80" t="s">
        <v>159</v>
      </c>
      <c r="B9" s="97"/>
      <c r="C9" s="60" t="s">
        <v>106</v>
      </c>
      <c r="D9" s="70">
        <f>D10+D15+D18</f>
        <v>4726.900000000001</v>
      </c>
      <c r="E9" s="70">
        <f aca="true" t="shared" si="2" ref="E9:J9">E10+E15+E18</f>
        <v>4726.900000000001</v>
      </c>
      <c r="F9" s="70">
        <f t="shared" si="2"/>
        <v>0</v>
      </c>
      <c r="G9" s="70">
        <f t="shared" si="2"/>
        <v>0</v>
      </c>
      <c r="H9" s="70">
        <f t="shared" si="2"/>
        <v>0</v>
      </c>
      <c r="I9" s="70">
        <f t="shared" si="2"/>
        <v>0</v>
      </c>
      <c r="J9" s="70">
        <f t="shared" si="2"/>
        <v>0</v>
      </c>
      <c r="K9" s="70">
        <f aca="true" t="shared" si="3" ref="K9:P9">K10+K15+K18</f>
        <v>0</v>
      </c>
      <c r="L9" s="70">
        <f t="shared" si="3"/>
        <v>0</v>
      </c>
      <c r="M9" s="70">
        <f t="shared" si="3"/>
        <v>0</v>
      </c>
      <c r="N9" s="70">
        <f t="shared" si="3"/>
        <v>0</v>
      </c>
      <c r="O9" s="70">
        <f t="shared" si="3"/>
        <v>0</v>
      </c>
      <c r="P9" s="70">
        <f t="shared" si="3"/>
        <v>0</v>
      </c>
    </row>
    <row r="10" spans="1:16" ht="25.5" hidden="1">
      <c r="A10" s="61" t="s">
        <v>160</v>
      </c>
      <c r="B10" s="40"/>
      <c r="C10" s="56" t="s">
        <v>163</v>
      </c>
      <c r="D10" s="63">
        <f aca="true" t="shared" si="4" ref="D10:P10">D11</f>
        <v>3991.1000000000004</v>
      </c>
      <c r="E10" s="63">
        <f t="shared" si="4"/>
        <v>3991.1000000000004</v>
      </c>
      <c r="F10" s="63">
        <f t="shared" si="4"/>
        <v>0</v>
      </c>
      <c r="G10" s="63">
        <f t="shared" si="4"/>
        <v>0</v>
      </c>
      <c r="H10" s="63">
        <f t="shared" si="4"/>
        <v>0</v>
      </c>
      <c r="I10" s="63">
        <f t="shared" si="4"/>
        <v>0</v>
      </c>
      <c r="J10" s="63">
        <f t="shared" si="4"/>
        <v>0</v>
      </c>
      <c r="K10" s="63">
        <f t="shared" si="4"/>
        <v>0</v>
      </c>
      <c r="L10" s="63">
        <f t="shared" si="4"/>
        <v>0</v>
      </c>
      <c r="M10" s="63">
        <f t="shared" si="4"/>
        <v>0</v>
      </c>
      <c r="N10" s="63">
        <f t="shared" si="4"/>
        <v>0</v>
      </c>
      <c r="O10" s="63">
        <f t="shared" si="4"/>
        <v>0</v>
      </c>
      <c r="P10" s="63">
        <f t="shared" si="4"/>
        <v>0</v>
      </c>
    </row>
    <row r="11" spans="1:16" ht="25.5" hidden="1">
      <c r="A11" s="61" t="s">
        <v>161</v>
      </c>
      <c r="B11" s="40"/>
      <c r="C11" s="56" t="s">
        <v>164</v>
      </c>
      <c r="D11" s="63">
        <f aca="true" t="shared" si="5" ref="D11:O11">D12+D13+D14</f>
        <v>3991.1000000000004</v>
      </c>
      <c r="E11" s="63">
        <f t="shared" si="5"/>
        <v>3991.1000000000004</v>
      </c>
      <c r="F11" s="63">
        <f t="shared" si="5"/>
        <v>0</v>
      </c>
      <c r="G11" s="63">
        <f t="shared" si="5"/>
        <v>0</v>
      </c>
      <c r="H11" s="63">
        <f t="shared" si="5"/>
        <v>0</v>
      </c>
      <c r="I11" s="63">
        <f t="shared" si="5"/>
        <v>0</v>
      </c>
      <c r="J11" s="63">
        <f t="shared" si="5"/>
        <v>0</v>
      </c>
      <c r="K11" s="63">
        <f t="shared" si="5"/>
        <v>0</v>
      </c>
      <c r="L11" s="63">
        <f t="shared" si="5"/>
        <v>0</v>
      </c>
      <c r="M11" s="63">
        <f t="shared" si="5"/>
        <v>0</v>
      </c>
      <c r="N11" s="63">
        <f t="shared" si="5"/>
        <v>0</v>
      </c>
      <c r="O11" s="63">
        <f t="shared" si="5"/>
        <v>0</v>
      </c>
      <c r="P11" s="63"/>
    </row>
    <row r="12" spans="1:16" ht="51" hidden="1">
      <c r="A12" s="65"/>
      <c r="B12" s="40" t="s">
        <v>2</v>
      </c>
      <c r="C12" s="66" t="s">
        <v>94</v>
      </c>
      <c r="D12" s="67">
        <v>3628.8</v>
      </c>
      <c r="E12" s="67">
        <f>D12+SUM(F12:P12)</f>
        <v>3628.8</v>
      </c>
      <c r="F12" s="67"/>
      <c r="G12" s="67"/>
      <c r="H12" s="68"/>
      <c r="I12" s="68"/>
      <c r="J12" s="67"/>
      <c r="K12" s="69"/>
      <c r="L12" s="67"/>
      <c r="M12" s="67"/>
      <c r="N12" s="67"/>
      <c r="O12" s="67"/>
      <c r="P12" s="67"/>
    </row>
    <row r="13" spans="1:16" ht="25.5" hidden="1">
      <c r="A13" s="65"/>
      <c r="B13" s="40" t="s">
        <v>3</v>
      </c>
      <c r="C13" s="66" t="s">
        <v>95</v>
      </c>
      <c r="D13" s="67">
        <v>362</v>
      </c>
      <c r="E13" s="67">
        <f>D13+SUM(F13:P13)</f>
        <v>362</v>
      </c>
      <c r="F13" s="67"/>
      <c r="G13" s="67"/>
      <c r="H13" s="68">
        <v>0</v>
      </c>
      <c r="I13" s="68"/>
      <c r="J13" s="67"/>
      <c r="K13" s="69"/>
      <c r="L13" s="67"/>
      <c r="M13" s="67"/>
      <c r="N13" s="67"/>
      <c r="O13" s="67"/>
      <c r="P13" s="67"/>
    </row>
    <row r="14" spans="1:16" ht="12.75" hidden="1">
      <c r="A14" s="65"/>
      <c r="B14" s="40" t="s">
        <v>4</v>
      </c>
      <c r="C14" s="66" t="s">
        <v>5</v>
      </c>
      <c r="D14" s="67">
        <v>0.3</v>
      </c>
      <c r="E14" s="67">
        <f>D14+SUM(F14:P14)</f>
        <v>0.3</v>
      </c>
      <c r="F14" s="67"/>
      <c r="G14" s="67"/>
      <c r="H14" s="68"/>
      <c r="I14" s="68"/>
      <c r="J14" s="67"/>
      <c r="K14" s="69"/>
      <c r="L14" s="67"/>
      <c r="M14" s="67"/>
      <c r="N14" s="67"/>
      <c r="O14" s="67"/>
      <c r="P14" s="67"/>
    </row>
    <row r="15" spans="1:16" ht="50.25" customHeight="1" hidden="1">
      <c r="A15" s="65" t="s">
        <v>169</v>
      </c>
      <c r="B15" s="40"/>
      <c r="C15" s="66" t="s">
        <v>170</v>
      </c>
      <c r="D15" s="67">
        <f>D16</f>
        <v>335.8</v>
      </c>
      <c r="E15" s="67">
        <f aca="true" t="shared" si="6" ref="E15:K16">E16</f>
        <v>335.8</v>
      </c>
      <c r="F15" s="67">
        <f t="shared" si="6"/>
        <v>0</v>
      </c>
      <c r="G15" s="67">
        <f t="shared" si="6"/>
        <v>0</v>
      </c>
      <c r="H15" s="67">
        <f t="shared" si="6"/>
        <v>0</v>
      </c>
      <c r="I15" s="67">
        <f t="shared" si="6"/>
        <v>0</v>
      </c>
      <c r="J15" s="67">
        <f t="shared" si="6"/>
        <v>0</v>
      </c>
      <c r="K15" s="67">
        <f t="shared" si="6"/>
        <v>0</v>
      </c>
      <c r="L15" s="67">
        <f>L16</f>
        <v>0</v>
      </c>
      <c r="M15" s="67">
        <f>M16</f>
        <v>0</v>
      </c>
      <c r="N15" s="67">
        <f>N16</f>
        <v>0</v>
      </c>
      <c r="O15" s="67">
        <f>O16</f>
        <v>0</v>
      </c>
      <c r="P15" s="67">
        <f>P16</f>
        <v>0</v>
      </c>
    </row>
    <row r="16" spans="1:16" ht="45.75" customHeight="1" hidden="1">
      <c r="A16" s="65" t="s">
        <v>486</v>
      </c>
      <c r="B16" s="40"/>
      <c r="C16" s="56" t="s">
        <v>487</v>
      </c>
      <c r="D16" s="63">
        <f>D17</f>
        <v>335.8</v>
      </c>
      <c r="E16" s="63">
        <f t="shared" si="6"/>
        <v>335.8</v>
      </c>
      <c r="F16" s="63">
        <f t="shared" si="6"/>
        <v>0</v>
      </c>
      <c r="G16" s="63">
        <f t="shared" si="6"/>
        <v>0</v>
      </c>
      <c r="H16" s="63">
        <f t="shared" si="6"/>
        <v>0</v>
      </c>
      <c r="I16" s="63">
        <f t="shared" si="6"/>
        <v>0</v>
      </c>
      <c r="J16" s="63">
        <f t="shared" si="6"/>
        <v>0</v>
      </c>
      <c r="K16" s="63">
        <f t="shared" si="6"/>
        <v>0</v>
      </c>
      <c r="L16" s="67"/>
      <c r="M16" s="67"/>
      <c r="N16" s="67"/>
      <c r="O16" s="67"/>
      <c r="P16" s="67"/>
    </row>
    <row r="17" spans="1:16" ht="12.75" hidden="1">
      <c r="A17" s="65"/>
      <c r="B17" s="40" t="s">
        <v>9</v>
      </c>
      <c r="C17" s="66" t="s">
        <v>37</v>
      </c>
      <c r="D17" s="63">
        <v>335.8</v>
      </c>
      <c r="E17" s="63">
        <f>D17+SUM(F17:P17)</f>
        <v>335.8</v>
      </c>
      <c r="F17" s="63"/>
      <c r="G17" s="63"/>
      <c r="H17" s="64"/>
      <c r="I17" s="64"/>
      <c r="J17" s="67"/>
      <c r="K17" s="69"/>
      <c r="L17" s="67"/>
      <c r="M17" s="67"/>
      <c r="N17" s="67"/>
      <c r="O17" s="67"/>
      <c r="P17" s="67"/>
    </row>
    <row r="18" spans="1:16" ht="38.25" hidden="1">
      <c r="A18" s="80" t="s">
        <v>165</v>
      </c>
      <c r="B18" s="97"/>
      <c r="C18" s="101" t="s">
        <v>167</v>
      </c>
      <c r="D18" s="67">
        <f>D19</f>
        <v>400</v>
      </c>
      <c r="E18" s="67">
        <f aca="true" t="shared" si="7" ref="E18:K18">E19</f>
        <v>400</v>
      </c>
      <c r="F18" s="67">
        <f t="shared" si="7"/>
        <v>0</v>
      </c>
      <c r="G18" s="67">
        <f t="shared" si="7"/>
        <v>0</v>
      </c>
      <c r="H18" s="67">
        <f t="shared" si="7"/>
        <v>0</v>
      </c>
      <c r="I18" s="67">
        <f t="shared" si="7"/>
        <v>0</v>
      </c>
      <c r="J18" s="67">
        <f t="shared" si="7"/>
        <v>0</v>
      </c>
      <c r="K18" s="67">
        <f t="shared" si="7"/>
        <v>0</v>
      </c>
      <c r="L18" s="67"/>
      <c r="M18" s="67"/>
      <c r="N18" s="67"/>
      <c r="O18" s="67"/>
      <c r="P18" s="67"/>
    </row>
    <row r="19" spans="1:16" ht="45.75" customHeight="1" hidden="1">
      <c r="A19" s="65" t="s">
        <v>166</v>
      </c>
      <c r="B19" s="40"/>
      <c r="C19" s="56" t="s">
        <v>168</v>
      </c>
      <c r="D19" s="63">
        <f>D20</f>
        <v>400</v>
      </c>
      <c r="E19" s="63">
        <f>E20</f>
        <v>400</v>
      </c>
      <c r="F19" s="63">
        <f>F20</f>
        <v>0</v>
      </c>
      <c r="G19" s="63">
        <f>G20</f>
        <v>0</v>
      </c>
      <c r="H19" s="63">
        <f>H20</f>
        <v>0</v>
      </c>
      <c r="I19" s="63">
        <f>I20</f>
        <v>0</v>
      </c>
      <c r="J19" s="63">
        <f aca="true" t="shared" si="8" ref="J19:P19">J20</f>
        <v>0</v>
      </c>
      <c r="K19" s="63">
        <f t="shared" si="8"/>
        <v>0</v>
      </c>
      <c r="L19" s="63">
        <f t="shared" si="8"/>
        <v>0</v>
      </c>
      <c r="M19" s="63">
        <f t="shared" si="8"/>
        <v>0</v>
      </c>
      <c r="N19" s="63">
        <f t="shared" si="8"/>
        <v>0</v>
      </c>
      <c r="O19" s="63">
        <f t="shared" si="8"/>
        <v>0</v>
      </c>
      <c r="P19" s="63">
        <f t="shared" si="8"/>
        <v>0</v>
      </c>
    </row>
    <row r="20" spans="1:16" ht="12.75" hidden="1">
      <c r="A20" s="65"/>
      <c r="B20" s="40" t="s">
        <v>4</v>
      </c>
      <c r="C20" s="66" t="s">
        <v>5</v>
      </c>
      <c r="D20" s="63">
        <v>400</v>
      </c>
      <c r="E20" s="63">
        <f>D20+SUM(F20:P20)</f>
        <v>400</v>
      </c>
      <c r="F20" s="63"/>
      <c r="G20" s="63"/>
      <c r="H20" s="57"/>
      <c r="I20" s="57"/>
      <c r="J20" s="63"/>
      <c r="K20" s="63"/>
      <c r="L20" s="63"/>
      <c r="M20" s="63"/>
      <c r="N20" s="63"/>
      <c r="O20" s="63"/>
      <c r="P20" s="63"/>
    </row>
    <row r="21" spans="1:16" ht="25.5" hidden="1">
      <c r="A21" s="80" t="s">
        <v>184</v>
      </c>
      <c r="B21" s="97"/>
      <c r="C21" s="101" t="s">
        <v>187</v>
      </c>
      <c r="D21" s="70">
        <f>D22</f>
        <v>11731.2</v>
      </c>
      <c r="E21" s="70">
        <f aca="true" t="shared" si="9" ref="E21:P23">E22</f>
        <v>11731.2</v>
      </c>
      <c r="F21" s="70">
        <f t="shared" si="9"/>
        <v>0</v>
      </c>
      <c r="G21" s="70">
        <f t="shared" si="9"/>
        <v>0</v>
      </c>
      <c r="H21" s="70">
        <f t="shared" si="9"/>
        <v>0</v>
      </c>
      <c r="I21" s="70">
        <f t="shared" si="9"/>
        <v>0</v>
      </c>
      <c r="J21" s="70">
        <f t="shared" si="9"/>
        <v>0</v>
      </c>
      <c r="K21" s="70">
        <f t="shared" si="9"/>
        <v>0</v>
      </c>
      <c r="L21" s="70">
        <f t="shared" si="9"/>
        <v>0</v>
      </c>
      <c r="M21" s="70">
        <f t="shared" si="9"/>
        <v>0</v>
      </c>
      <c r="N21" s="70">
        <f t="shared" si="9"/>
        <v>0</v>
      </c>
      <c r="O21" s="70">
        <f t="shared" si="9"/>
        <v>0</v>
      </c>
      <c r="P21" s="70">
        <f t="shared" si="9"/>
        <v>0</v>
      </c>
    </row>
    <row r="22" spans="1:16" ht="25.5" hidden="1">
      <c r="A22" s="65" t="s">
        <v>185</v>
      </c>
      <c r="B22" s="40"/>
      <c r="C22" s="66" t="s">
        <v>188</v>
      </c>
      <c r="D22" s="63">
        <f>D23</f>
        <v>11731.2</v>
      </c>
      <c r="E22" s="63">
        <f t="shared" si="9"/>
        <v>11731.2</v>
      </c>
      <c r="F22" s="63">
        <f t="shared" si="9"/>
        <v>0</v>
      </c>
      <c r="G22" s="63">
        <f t="shared" si="9"/>
        <v>0</v>
      </c>
      <c r="H22" s="63">
        <f t="shared" si="9"/>
        <v>0</v>
      </c>
      <c r="I22" s="63">
        <f t="shared" si="9"/>
        <v>0</v>
      </c>
      <c r="J22" s="63">
        <f t="shared" si="9"/>
        <v>0</v>
      </c>
      <c r="K22" s="63">
        <f t="shared" si="9"/>
        <v>0</v>
      </c>
      <c r="L22" s="63">
        <f t="shared" si="9"/>
        <v>0</v>
      </c>
      <c r="M22" s="63">
        <f t="shared" si="9"/>
        <v>0</v>
      </c>
      <c r="N22" s="63">
        <f t="shared" si="9"/>
        <v>0</v>
      </c>
      <c r="O22" s="63">
        <f t="shared" si="9"/>
        <v>0</v>
      </c>
      <c r="P22" s="63">
        <f t="shared" si="9"/>
        <v>0</v>
      </c>
    </row>
    <row r="23" spans="1:16" ht="38.25" hidden="1">
      <c r="A23" s="65" t="s">
        <v>186</v>
      </c>
      <c r="B23" s="40"/>
      <c r="C23" s="66" t="s">
        <v>189</v>
      </c>
      <c r="D23" s="63">
        <f>D24</f>
        <v>11731.2</v>
      </c>
      <c r="E23" s="63">
        <f t="shared" si="9"/>
        <v>11731.2</v>
      </c>
      <c r="F23" s="63">
        <f t="shared" si="9"/>
        <v>0</v>
      </c>
      <c r="G23" s="63">
        <f t="shared" si="9"/>
        <v>0</v>
      </c>
      <c r="H23" s="63">
        <f t="shared" si="9"/>
        <v>0</v>
      </c>
      <c r="I23" s="63">
        <f t="shared" si="9"/>
        <v>0</v>
      </c>
      <c r="J23" s="63">
        <f t="shared" si="9"/>
        <v>0</v>
      </c>
      <c r="K23" s="63">
        <f t="shared" si="9"/>
        <v>0</v>
      </c>
      <c r="L23" s="63">
        <f t="shared" si="9"/>
        <v>0</v>
      </c>
      <c r="M23" s="63">
        <f t="shared" si="9"/>
        <v>0</v>
      </c>
      <c r="N23" s="63">
        <f t="shared" si="9"/>
        <v>0</v>
      </c>
      <c r="O23" s="63">
        <f t="shared" si="9"/>
        <v>0</v>
      </c>
      <c r="P23" s="63">
        <f t="shared" si="9"/>
        <v>0</v>
      </c>
    </row>
    <row r="24" spans="1:16" ht="25.5" hidden="1">
      <c r="A24" s="65"/>
      <c r="B24" s="40" t="s">
        <v>8</v>
      </c>
      <c r="C24" s="107" t="s">
        <v>98</v>
      </c>
      <c r="D24" s="63">
        <v>11731.2</v>
      </c>
      <c r="E24" s="63">
        <f>D24+SUM(F24:P24)</f>
        <v>11731.2</v>
      </c>
      <c r="F24" s="63"/>
      <c r="G24" s="63"/>
      <c r="H24" s="57"/>
      <c r="I24" s="57"/>
      <c r="J24" s="63"/>
      <c r="K24" s="63"/>
      <c r="L24" s="63"/>
      <c r="M24" s="63"/>
      <c r="N24" s="63"/>
      <c r="O24" s="63"/>
      <c r="P24" s="63"/>
    </row>
    <row r="25" spans="1:16" ht="54" customHeight="1" hidden="1">
      <c r="A25" s="62" t="s">
        <v>172</v>
      </c>
      <c r="B25" s="11"/>
      <c r="C25" s="59" t="s">
        <v>107</v>
      </c>
      <c r="D25" s="71">
        <f>D26+D36</f>
        <v>15232.3</v>
      </c>
      <c r="E25" s="71">
        <f aca="true" t="shared" si="10" ref="E25:P25">E26+E36</f>
        <v>15232.3</v>
      </c>
      <c r="F25" s="71">
        <f t="shared" si="10"/>
        <v>0</v>
      </c>
      <c r="G25" s="71">
        <f t="shared" si="10"/>
        <v>0</v>
      </c>
      <c r="H25" s="71">
        <f t="shared" si="10"/>
        <v>0</v>
      </c>
      <c r="I25" s="71">
        <f t="shared" si="10"/>
        <v>0</v>
      </c>
      <c r="J25" s="71">
        <f t="shared" si="10"/>
        <v>0</v>
      </c>
      <c r="K25" s="71">
        <f t="shared" si="10"/>
        <v>0</v>
      </c>
      <c r="L25" s="71">
        <f t="shared" si="10"/>
        <v>0</v>
      </c>
      <c r="M25" s="71">
        <f t="shared" si="10"/>
        <v>0</v>
      </c>
      <c r="N25" s="71">
        <f t="shared" si="10"/>
        <v>0</v>
      </c>
      <c r="O25" s="71">
        <f t="shared" si="10"/>
        <v>0</v>
      </c>
      <c r="P25" s="71">
        <f t="shared" si="10"/>
        <v>0</v>
      </c>
    </row>
    <row r="26" spans="1:16" ht="25.5" hidden="1">
      <c r="A26" s="80" t="s">
        <v>173</v>
      </c>
      <c r="B26" s="40"/>
      <c r="C26" s="60" t="s">
        <v>108</v>
      </c>
      <c r="D26" s="67">
        <f>D27+D31</f>
        <v>14732.3</v>
      </c>
      <c r="E26" s="67">
        <f aca="true" t="shared" si="11" ref="E26:P26">E27+E31</f>
        <v>14732.3</v>
      </c>
      <c r="F26" s="67">
        <f t="shared" si="11"/>
        <v>0</v>
      </c>
      <c r="G26" s="67">
        <f t="shared" si="11"/>
        <v>0</v>
      </c>
      <c r="H26" s="67">
        <f t="shared" si="11"/>
        <v>0</v>
      </c>
      <c r="I26" s="67">
        <f t="shared" si="11"/>
        <v>0</v>
      </c>
      <c r="J26" s="67">
        <f t="shared" si="11"/>
        <v>0</v>
      </c>
      <c r="K26" s="67">
        <f t="shared" si="11"/>
        <v>0</v>
      </c>
      <c r="L26" s="67">
        <f t="shared" si="11"/>
        <v>0</v>
      </c>
      <c r="M26" s="67">
        <f t="shared" si="11"/>
        <v>0</v>
      </c>
      <c r="N26" s="67">
        <f t="shared" si="11"/>
        <v>0</v>
      </c>
      <c r="O26" s="67">
        <f t="shared" si="11"/>
        <v>0</v>
      </c>
      <c r="P26" s="67">
        <f t="shared" si="11"/>
        <v>0</v>
      </c>
    </row>
    <row r="27" spans="1:16" ht="25.5" hidden="1">
      <c r="A27" s="65" t="s">
        <v>174</v>
      </c>
      <c r="B27" s="40"/>
      <c r="C27" s="56" t="s">
        <v>176</v>
      </c>
      <c r="D27" s="67">
        <f>D28</f>
        <v>7817.7</v>
      </c>
      <c r="E27" s="67">
        <f aca="true" t="shared" si="12" ref="E27:P27">E28</f>
        <v>7817.7</v>
      </c>
      <c r="F27" s="67">
        <f t="shared" si="12"/>
        <v>0</v>
      </c>
      <c r="G27" s="67">
        <f t="shared" si="12"/>
        <v>0</v>
      </c>
      <c r="H27" s="67">
        <f t="shared" si="12"/>
        <v>0</v>
      </c>
      <c r="I27" s="67">
        <f t="shared" si="12"/>
        <v>0</v>
      </c>
      <c r="J27" s="67">
        <f t="shared" si="12"/>
        <v>0</v>
      </c>
      <c r="K27" s="67">
        <f t="shared" si="12"/>
        <v>0</v>
      </c>
      <c r="L27" s="67">
        <f t="shared" si="12"/>
        <v>0</v>
      </c>
      <c r="M27" s="67">
        <f t="shared" si="12"/>
        <v>0</v>
      </c>
      <c r="N27" s="67">
        <f t="shared" si="12"/>
        <v>0</v>
      </c>
      <c r="O27" s="67">
        <f t="shared" si="12"/>
        <v>0</v>
      </c>
      <c r="P27" s="67">
        <f t="shared" si="12"/>
        <v>0</v>
      </c>
    </row>
    <row r="28" spans="1:16" ht="25.5" hidden="1">
      <c r="A28" s="65" t="s">
        <v>175</v>
      </c>
      <c r="B28" s="40"/>
      <c r="C28" s="56" t="s">
        <v>177</v>
      </c>
      <c r="D28" s="67">
        <f>D29+D30</f>
        <v>7817.7</v>
      </c>
      <c r="E28" s="67">
        <f aca="true" t="shared" si="13" ref="E28:P28">E29+E30</f>
        <v>7817.7</v>
      </c>
      <c r="F28" s="67">
        <f t="shared" si="13"/>
        <v>0</v>
      </c>
      <c r="G28" s="67">
        <f t="shared" si="13"/>
        <v>0</v>
      </c>
      <c r="H28" s="67">
        <f t="shared" si="13"/>
        <v>0</v>
      </c>
      <c r="I28" s="67">
        <f t="shared" si="13"/>
        <v>0</v>
      </c>
      <c r="J28" s="67">
        <f t="shared" si="13"/>
        <v>0</v>
      </c>
      <c r="K28" s="67">
        <f t="shared" si="13"/>
        <v>0</v>
      </c>
      <c r="L28" s="67">
        <f t="shared" si="13"/>
        <v>0</v>
      </c>
      <c r="M28" s="67">
        <f t="shared" si="13"/>
        <v>0</v>
      </c>
      <c r="N28" s="67">
        <f t="shared" si="13"/>
        <v>0</v>
      </c>
      <c r="O28" s="67">
        <f t="shared" si="13"/>
        <v>0</v>
      </c>
      <c r="P28" s="67">
        <f t="shared" si="13"/>
        <v>0</v>
      </c>
    </row>
    <row r="29" spans="1:16" ht="25.5" hidden="1">
      <c r="A29" s="65"/>
      <c r="B29" s="40" t="s">
        <v>3</v>
      </c>
      <c r="C29" s="66" t="s">
        <v>95</v>
      </c>
      <c r="D29" s="67">
        <f>6036.2</f>
        <v>6036.2</v>
      </c>
      <c r="E29" s="63">
        <f>D29+SUM(F29:P29)</f>
        <v>6036.2</v>
      </c>
      <c r="F29" s="91"/>
      <c r="G29" s="67"/>
      <c r="H29" s="68"/>
      <c r="I29" s="68"/>
      <c r="J29" s="67"/>
      <c r="K29" s="94"/>
      <c r="L29" s="67"/>
      <c r="M29" s="67"/>
      <c r="N29" s="69"/>
      <c r="O29" s="69"/>
      <c r="P29" s="69"/>
    </row>
    <row r="30" spans="1:16" ht="12.75" hidden="1">
      <c r="A30" s="65"/>
      <c r="B30" s="40" t="s">
        <v>4</v>
      </c>
      <c r="C30" s="66" t="s">
        <v>5</v>
      </c>
      <c r="D30" s="67">
        <f>1781.5</f>
        <v>1781.5</v>
      </c>
      <c r="E30" s="63">
        <f>D30+SUM(F30:P30)</f>
        <v>1781.5</v>
      </c>
      <c r="F30" s="72"/>
      <c r="G30" s="67"/>
      <c r="H30" s="68"/>
      <c r="I30" s="68"/>
      <c r="J30" s="67"/>
      <c r="K30" s="69"/>
      <c r="L30" s="67"/>
      <c r="M30" s="67"/>
      <c r="N30" s="67"/>
      <c r="O30" s="67"/>
      <c r="P30" s="67"/>
    </row>
    <row r="31" spans="1:16" ht="29.25" customHeight="1" hidden="1">
      <c r="A31" s="65" t="s">
        <v>178</v>
      </c>
      <c r="B31" s="40"/>
      <c r="C31" s="66" t="s">
        <v>163</v>
      </c>
      <c r="D31" s="67">
        <f>D32</f>
        <v>6914.6</v>
      </c>
      <c r="E31" s="67">
        <f aca="true" t="shared" si="14" ref="E31:P31">E32</f>
        <v>6914.6</v>
      </c>
      <c r="F31" s="67">
        <f t="shared" si="14"/>
        <v>0</v>
      </c>
      <c r="G31" s="67">
        <f t="shared" si="14"/>
        <v>0</v>
      </c>
      <c r="H31" s="67">
        <f t="shared" si="14"/>
        <v>0</v>
      </c>
      <c r="I31" s="67">
        <f t="shared" si="14"/>
        <v>0</v>
      </c>
      <c r="J31" s="67">
        <f t="shared" si="14"/>
        <v>0</v>
      </c>
      <c r="K31" s="67">
        <f t="shared" si="14"/>
        <v>0</v>
      </c>
      <c r="L31" s="67">
        <f t="shared" si="14"/>
        <v>0</v>
      </c>
      <c r="M31" s="67">
        <f t="shared" si="14"/>
        <v>0</v>
      </c>
      <c r="N31" s="67">
        <f t="shared" si="14"/>
        <v>0</v>
      </c>
      <c r="O31" s="67">
        <f t="shared" si="14"/>
        <v>0</v>
      </c>
      <c r="P31" s="67">
        <f t="shared" si="14"/>
        <v>0</v>
      </c>
    </row>
    <row r="32" spans="1:16" ht="28.5" customHeight="1" hidden="1">
      <c r="A32" s="65" t="s">
        <v>179</v>
      </c>
      <c r="B32" s="40"/>
      <c r="C32" s="56" t="s">
        <v>164</v>
      </c>
      <c r="D32" s="63">
        <f>D33+D34+D35</f>
        <v>6914.6</v>
      </c>
      <c r="E32" s="63">
        <f aca="true" t="shared" si="15" ref="E32:P32">E33+E34+E35</f>
        <v>6914.6</v>
      </c>
      <c r="F32" s="63">
        <f t="shared" si="15"/>
        <v>0</v>
      </c>
      <c r="G32" s="63">
        <f t="shared" si="15"/>
        <v>0</v>
      </c>
      <c r="H32" s="63">
        <f t="shared" si="15"/>
        <v>0</v>
      </c>
      <c r="I32" s="63">
        <f t="shared" si="15"/>
        <v>0</v>
      </c>
      <c r="J32" s="63">
        <f t="shared" si="15"/>
        <v>0</v>
      </c>
      <c r="K32" s="63">
        <f t="shared" si="15"/>
        <v>0</v>
      </c>
      <c r="L32" s="63">
        <f t="shared" si="15"/>
        <v>0</v>
      </c>
      <c r="M32" s="63">
        <f t="shared" si="15"/>
        <v>0</v>
      </c>
      <c r="N32" s="63">
        <f t="shared" si="15"/>
        <v>0</v>
      </c>
      <c r="O32" s="63">
        <f t="shared" si="15"/>
        <v>0</v>
      </c>
      <c r="P32" s="63">
        <f t="shared" si="15"/>
        <v>0</v>
      </c>
    </row>
    <row r="33" spans="1:16" ht="51" hidden="1">
      <c r="A33" s="65"/>
      <c r="B33" s="40" t="s">
        <v>2</v>
      </c>
      <c r="C33" s="66" t="s">
        <v>94</v>
      </c>
      <c r="D33" s="63">
        <f>6314.1</f>
        <v>6314.1</v>
      </c>
      <c r="E33" s="63">
        <f>D33+SUM(F33:P33)</f>
        <v>6314.1</v>
      </c>
      <c r="F33" s="63"/>
      <c r="G33" s="67"/>
      <c r="H33" s="68"/>
      <c r="I33" s="68"/>
      <c r="J33" s="69"/>
      <c r="K33" s="63"/>
      <c r="L33" s="69"/>
      <c r="M33" s="69"/>
      <c r="N33" s="69"/>
      <c r="O33" s="69"/>
      <c r="P33" s="69"/>
    </row>
    <row r="34" spans="1:16" ht="25.5" hidden="1">
      <c r="A34" s="65"/>
      <c r="B34" s="40" t="s">
        <v>3</v>
      </c>
      <c r="C34" s="66" t="s">
        <v>95</v>
      </c>
      <c r="D34" s="63">
        <f>600.3</f>
        <v>600.3</v>
      </c>
      <c r="E34" s="63">
        <f>D34+SUM(F34:P34)</f>
        <v>600.3</v>
      </c>
      <c r="F34" s="63"/>
      <c r="G34" s="63"/>
      <c r="H34" s="64">
        <v>0</v>
      </c>
      <c r="I34" s="64"/>
      <c r="J34" s="63"/>
      <c r="K34" s="63"/>
      <c r="L34" s="63"/>
      <c r="M34" s="63"/>
      <c r="N34" s="63"/>
      <c r="O34" s="63"/>
      <c r="P34" s="63"/>
    </row>
    <row r="35" spans="1:16" ht="12.75" hidden="1">
      <c r="A35" s="65"/>
      <c r="B35" s="40" t="s">
        <v>4</v>
      </c>
      <c r="C35" s="66" t="s">
        <v>5</v>
      </c>
      <c r="D35" s="63">
        <f>0.2</f>
        <v>0.2</v>
      </c>
      <c r="E35" s="63">
        <f>D35+SUM(F35:P35)</f>
        <v>0.2</v>
      </c>
      <c r="F35" s="72"/>
      <c r="G35" s="63"/>
      <c r="H35" s="64"/>
      <c r="I35" s="64"/>
      <c r="J35" s="63"/>
      <c r="K35" s="63"/>
      <c r="L35" s="63"/>
      <c r="M35" s="63"/>
      <c r="N35" s="63"/>
      <c r="O35" s="63"/>
      <c r="P35" s="63">
        <f>P36</f>
        <v>0</v>
      </c>
    </row>
    <row r="36" spans="1:16" ht="19.5" customHeight="1" hidden="1">
      <c r="A36" s="80" t="s">
        <v>180</v>
      </c>
      <c r="B36" s="40"/>
      <c r="C36" s="60" t="s">
        <v>109</v>
      </c>
      <c r="D36" s="67">
        <f>D37+D40</f>
        <v>500</v>
      </c>
      <c r="E36" s="67">
        <f aca="true" t="shared" si="16" ref="E36:M36">E37+E40</f>
        <v>500</v>
      </c>
      <c r="F36" s="67">
        <f t="shared" si="16"/>
        <v>0</v>
      </c>
      <c r="G36" s="67">
        <f t="shared" si="16"/>
        <v>0</v>
      </c>
      <c r="H36" s="67">
        <f t="shared" si="16"/>
        <v>0</v>
      </c>
      <c r="I36" s="67">
        <f t="shared" si="16"/>
        <v>0</v>
      </c>
      <c r="J36" s="67">
        <f t="shared" si="16"/>
        <v>0</v>
      </c>
      <c r="K36" s="67">
        <f t="shared" si="16"/>
        <v>0</v>
      </c>
      <c r="L36" s="67">
        <f t="shared" si="16"/>
        <v>0</v>
      </c>
      <c r="M36" s="67">
        <f t="shared" si="16"/>
        <v>0</v>
      </c>
      <c r="N36" s="67">
        <f aca="true" t="shared" si="17" ref="E36:P38">N37</f>
        <v>0</v>
      </c>
      <c r="O36" s="67">
        <f t="shared" si="17"/>
        <v>0</v>
      </c>
      <c r="P36" s="67">
        <f t="shared" si="17"/>
        <v>0</v>
      </c>
    </row>
    <row r="37" spans="1:16" ht="25.5" hidden="1">
      <c r="A37" s="65" t="s">
        <v>181</v>
      </c>
      <c r="B37" s="40"/>
      <c r="C37" s="56" t="s">
        <v>547</v>
      </c>
      <c r="D37" s="67">
        <f>D38</f>
        <v>500</v>
      </c>
      <c r="E37" s="67">
        <f t="shared" si="17"/>
        <v>500</v>
      </c>
      <c r="F37" s="67">
        <f t="shared" si="17"/>
        <v>0</v>
      </c>
      <c r="G37" s="67">
        <f t="shared" si="17"/>
        <v>0</v>
      </c>
      <c r="H37" s="67">
        <f t="shared" si="17"/>
        <v>0</v>
      </c>
      <c r="I37" s="67">
        <f t="shared" si="17"/>
        <v>0</v>
      </c>
      <c r="J37" s="67">
        <f t="shared" si="17"/>
        <v>0</v>
      </c>
      <c r="K37" s="67">
        <f t="shared" si="17"/>
        <v>0</v>
      </c>
      <c r="L37" s="67">
        <f t="shared" si="17"/>
        <v>0</v>
      </c>
      <c r="M37" s="67">
        <f t="shared" si="17"/>
        <v>0</v>
      </c>
      <c r="N37" s="67">
        <f t="shared" si="17"/>
        <v>0</v>
      </c>
      <c r="O37" s="67">
        <f t="shared" si="17"/>
        <v>0</v>
      </c>
      <c r="P37" s="67">
        <f t="shared" si="17"/>
        <v>0</v>
      </c>
    </row>
    <row r="38" spans="1:16" ht="25.5" hidden="1">
      <c r="A38" s="104" t="s">
        <v>182</v>
      </c>
      <c r="B38" s="40"/>
      <c r="C38" s="56" t="s">
        <v>150</v>
      </c>
      <c r="D38" s="67">
        <f>D39</f>
        <v>500</v>
      </c>
      <c r="E38" s="67">
        <f t="shared" si="17"/>
        <v>500</v>
      </c>
      <c r="F38" s="67">
        <f t="shared" si="17"/>
        <v>0</v>
      </c>
      <c r="G38" s="67">
        <f t="shared" si="17"/>
        <v>0</v>
      </c>
      <c r="H38" s="67">
        <f t="shared" si="17"/>
        <v>0</v>
      </c>
      <c r="I38" s="67">
        <f t="shared" si="17"/>
        <v>0</v>
      </c>
      <c r="J38" s="67">
        <f t="shared" si="17"/>
        <v>0</v>
      </c>
      <c r="K38" s="67">
        <f t="shared" si="17"/>
        <v>0</v>
      </c>
      <c r="L38" s="67">
        <f t="shared" si="17"/>
        <v>0</v>
      </c>
      <c r="M38" s="67">
        <f t="shared" si="17"/>
        <v>0</v>
      </c>
      <c r="N38" s="67">
        <f t="shared" si="17"/>
        <v>0</v>
      </c>
      <c r="O38" s="67">
        <f t="shared" si="17"/>
        <v>0</v>
      </c>
      <c r="P38" s="67">
        <f t="shared" si="17"/>
        <v>0</v>
      </c>
    </row>
    <row r="39" spans="1:16" ht="25.5" hidden="1">
      <c r="A39" s="65"/>
      <c r="B39" s="40" t="s">
        <v>3</v>
      </c>
      <c r="C39" s="66" t="s">
        <v>95</v>
      </c>
      <c r="D39" s="67">
        <v>500</v>
      </c>
      <c r="E39" s="63">
        <f>D39+SUM(F39:P39)</f>
        <v>500</v>
      </c>
      <c r="F39" s="67"/>
      <c r="G39" s="67"/>
      <c r="H39" s="68"/>
      <c r="I39" s="68"/>
      <c r="J39" s="67"/>
      <c r="K39" s="67"/>
      <c r="L39" s="67"/>
      <c r="M39" s="67"/>
      <c r="N39" s="67"/>
      <c r="O39" s="67"/>
      <c r="P39" s="67"/>
    </row>
    <row r="40" spans="1:16" ht="39.75" customHeight="1" hidden="1">
      <c r="A40" s="65" t="s">
        <v>470</v>
      </c>
      <c r="B40" s="40"/>
      <c r="C40" s="66" t="s">
        <v>472</v>
      </c>
      <c r="D40" s="67">
        <f>D41</f>
        <v>0</v>
      </c>
      <c r="E40" s="67">
        <f aca="true" t="shared" si="18" ref="E40:M41">E41</f>
        <v>0</v>
      </c>
      <c r="F40" s="67">
        <f t="shared" si="18"/>
        <v>0</v>
      </c>
      <c r="G40" s="67">
        <f t="shared" si="18"/>
        <v>0</v>
      </c>
      <c r="H40" s="67">
        <f t="shared" si="18"/>
        <v>0</v>
      </c>
      <c r="I40" s="67">
        <f t="shared" si="18"/>
        <v>0</v>
      </c>
      <c r="J40" s="67">
        <f t="shared" si="18"/>
        <v>0</v>
      </c>
      <c r="K40" s="67">
        <f t="shared" si="18"/>
        <v>0</v>
      </c>
      <c r="L40" s="67">
        <f t="shared" si="18"/>
        <v>0</v>
      </c>
      <c r="M40" s="67">
        <f t="shared" si="18"/>
        <v>0</v>
      </c>
      <c r="N40" s="67"/>
      <c r="O40" s="67"/>
      <c r="P40" s="67"/>
    </row>
    <row r="41" spans="1:16" ht="25.5" hidden="1">
      <c r="A41" s="65" t="s">
        <v>471</v>
      </c>
      <c r="B41" s="40"/>
      <c r="C41" s="66" t="s">
        <v>473</v>
      </c>
      <c r="D41" s="67">
        <f>D42</f>
        <v>0</v>
      </c>
      <c r="E41" s="67">
        <f t="shared" si="18"/>
        <v>0</v>
      </c>
      <c r="F41" s="67">
        <f t="shared" si="18"/>
        <v>0</v>
      </c>
      <c r="G41" s="67">
        <f t="shared" si="18"/>
        <v>0</v>
      </c>
      <c r="H41" s="67">
        <f t="shared" si="18"/>
        <v>0</v>
      </c>
      <c r="I41" s="67">
        <f t="shared" si="18"/>
        <v>0</v>
      </c>
      <c r="J41" s="67">
        <f t="shared" si="18"/>
        <v>0</v>
      </c>
      <c r="K41" s="67">
        <f t="shared" si="18"/>
        <v>0</v>
      </c>
      <c r="L41" s="67">
        <f t="shared" si="18"/>
        <v>0</v>
      </c>
      <c r="M41" s="67">
        <f t="shared" si="18"/>
        <v>0</v>
      </c>
      <c r="N41" s="67"/>
      <c r="O41" s="67"/>
      <c r="P41" s="67"/>
    </row>
    <row r="42" spans="1:16" ht="25.5" hidden="1">
      <c r="A42" s="65"/>
      <c r="B42" s="40" t="s">
        <v>3</v>
      </c>
      <c r="C42" s="66" t="s">
        <v>95</v>
      </c>
      <c r="D42" s="67"/>
      <c r="E42" s="63">
        <f>D42+SUM(F42:P42)</f>
        <v>0</v>
      </c>
      <c r="F42" s="67"/>
      <c r="G42" s="67"/>
      <c r="H42" s="68"/>
      <c r="I42" s="68"/>
      <c r="J42" s="67"/>
      <c r="K42" s="67"/>
      <c r="L42" s="67"/>
      <c r="M42" s="67"/>
      <c r="N42" s="67"/>
      <c r="O42" s="67"/>
      <c r="P42" s="67"/>
    </row>
    <row r="43" spans="1:16" ht="51" hidden="1">
      <c r="A43" s="62" t="s">
        <v>190</v>
      </c>
      <c r="B43" s="11"/>
      <c r="C43" s="59" t="s">
        <v>110</v>
      </c>
      <c r="D43" s="70">
        <f>D44+D47</f>
        <v>0</v>
      </c>
      <c r="E43" s="70">
        <f aca="true" t="shared" si="19" ref="E43:P43">E44+E47</f>
        <v>0</v>
      </c>
      <c r="F43" s="70">
        <f t="shared" si="19"/>
        <v>0</v>
      </c>
      <c r="G43" s="70">
        <f t="shared" si="19"/>
        <v>0</v>
      </c>
      <c r="H43" s="70">
        <f t="shared" si="19"/>
        <v>0</v>
      </c>
      <c r="I43" s="70">
        <f t="shared" si="19"/>
        <v>0</v>
      </c>
      <c r="J43" s="70">
        <f t="shared" si="19"/>
        <v>0</v>
      </c>
      <c r="K43" s="70">
        <f t="shared" si="19"/>
        <v>0</v>
      </c>
      <c r="L43" s="70">
        <f t="shared" si="19"/>
        <v>0</v>
      </c>
      <c r="M43" s="70">
        <f t="shared" si="19"/>
        <v>0</v>
      </c>
      <c r="N43" s="70">
        <f t="shared" si="19"/>
        <v>0</v>
      </c>
      <c r="O43" s="70">
        <f t="shared" si="19"/>
        <v>0</v>
      </c>
      <c r="P43" s="70">
        <f t="shared" si="19"/>
        <v>0</v>
      </c>
    </row>
    <row r="44" spans="1:16" ht="51" hidden="1">
      <c r="A44" s="80" t="s">
        <v>191</v>
      </c>
      <c r="B44" s="40"/>
      <c r="C44" s="60" t="s">
        <v>193</v>
      </c>
      <c r="D44" s="63">
        <f>D45</f>
        <v>0</v>
      </c>
      <c r="E44" s="63">
        <f aca="true" t="shared" si="20" ref="E44:P45">E45</f>
        <v>0</v>
      </c>
      <c r="F44" s="63">
        <f t="shared" si="20"/>
        <v>0</v>
      </c>
      <c r="G44" s="63">
        <f t="shared" si="20"/>
        <v>0</v>
      </c>
      <c r="H44" s="63">
        <f t="shared" si="20"/>
        <v>0</v>
      </c>
      <c r="I44" s="63">
        <f t="shared" si="20"/>
        <v>0</v>
      </c>
      <c r="J44" s="63">
        <f t="shared" si="20"/>
        <v>0</v>
      </c>
      <c r="K44" s="63">
        <f t="shared" si="20"/>
        <v>0</v>
      </c>
      <c r="L44" s="63">
        <f t="shared" si="20"/>
        <v>0</v>
      </c>
      <c r="M44" s="63">
        <f t="shared" si="20"/>
        <v>0</v>
      </c>
      <c r="N44" s="63">
        <f t="shared" si="20"/>
        <v>0</v>
      </c>
      <c r="O44" s="63">
        <f t="shared" si="20"/>
        <v>0</v>
      </c>
      <c r="P44" s="63">
        <f t="shared" si="20"/>
        <v>0</v>
      </c>
    </row>
    <row r="45" spans="1:16" ht="25.5" hidden="1">
      <c r="A45" s="65" t="s">
        <v>192</v>
      </c>
      <c r="B45" s="40"/>
      <c r="C45" s="56" t="s">
        <v>194</v>
      </c>
      <c r="D45" s="63">
        <f>D46</f>
        <v>0</v>
      </c>
      <c r="E45" s="63">
        <f t="shared" si="20"/>
        <v>0</v>
      </c>
      <c r="F45" s="63">
        <f t="shared" si="20"/>
        <v>0</v>
      </c>
      <c r="G45" s="63">
        <f t="shared" si="20"/>
        <v>0</v>
      </c>
      <c r="H45" s="63">
        <f t="shared" si="20"/>
        <v>0</v>
      </c>
      <c r="I45" s="63">
        <f t="shared" si="20"/>
        <v>0</v>
      </c>
      <c r="J45" s="63">
        <f t="shared" si="20"/>
        <v>0</v>
      </c>
      <c r="K45" s="63">
        <f t="shared" si="20"/>
        <v>0</v>
      </c>
      <c r="L45" s="63">
        <f t="shared" si="20"/>
        <v>0</v>
      </c>
      <c r="M45" s="63">
        <f t="shared" si="20"/>
        <v>0</v>
      </c>
      <c r="N45" s="63">
        <f t="shared" si="20"/>
        <v>0</v>
      </c>
      <c r="O45" s="63">
        <f t="shared" si="20"/>
        <v>0</v>
      </c>
      <c r="P45" s="63">
        <f t="shared" si="20"/>
        <v>0</v>
      </c>
    </row>
    <row r="46" spans="1:16" ht="25.5" hidden="1">
      <c r="A46" s="65"/>
      <c r="B46" s="40" t="s">
        <v>11</v>
      </c>
      <c r="C46" s="66" t="s">
        <v>12</v>
      </c>
      <c r="D46" s="63"/>
      <c r="E46" s="63">
        <f>D46+SUM(F46:P46)</f>
        <v>0</v>
      </c>
      <c r="F46" s="63"/>
      <c r="G46" s="63"/>
      <c r="H46" s="64"/>
      <c r="I46" s="64"/>
      <c r="J46" s="63"/>
      <c r="K46" s="63"/>
      <c r="L46" s="63"/>
      <c r="M46" s="63"/>
      <c r="N46" s="63"/>
      <c r="O46" s="63"/>
      <c r="P46" s="63">
        <f>P47</f>
        <v>0</v>
      </c>
    </row>
    <row r="47" spans="1:16" ht="38.25" hidden="1">
      <c r="A47" s="80" t="s">
        <v>195</v>
      </c>
      <c r="B47" s="40"/>
      <c r="C47" s="60" t="s">
        <v>196</v>
      </c>
      <c r="D47" s="67">
        <f>D48</f>
        <v>0</v>
      </c>
      <c r="E47" s="67">
        <f aca="true" t="shared" si="21" ref="E47:O48">E48</f>
        <v>0</v>
      </c>
      <c r="F47" s="67">
        <f t="shared" si="21"/>
        <v>0</v>
      </c>
      <c r="G47" s="67">
        <f t="shared" si="21"/>
        <v>0</v>
      </c>
      <c r="H47" s="67">
        <f t="shared" si="21"/>
        <v>0</v>
      </c>
      <c r="I47" s="67">
        <f t="shared" si="21"/>
        <v>0</v>
      </c>
      <c r="J47" s="67">
        <f t="shared" si="21"/>
        <v>0</v>
      </c>
      <c r="K47" s="67">
        <f t="shared" si="21"/>
        <v>0</v>
      </c>
      <c r="L47" s="67">
        <f t="shared" si="21"/>
        <v>0</v>
      </c>
      <c r="M47" s="67">
        <f t="shared" si="21"/>
        <v>0</v>
      </c>
      <c r="N47" s="67">
        <f t="shared" si="21"/>
        <v>0</v>
      </c>
      <c r="O47" s="67">
        <f t="shared" si="21"/>
        <v>0</v>
      </c>
      <c r="P47" s="67">
        <f>P48</f>
        <v>0</v>
      </c>
    </row>
    <row r="48" spans="1:16" ht="41.25" customHeight="1" hidden="1">
      <c r="A48" s="65" t="s">
        <v>327</v>
      </c>
      <c r="B48" s="40"/>
      <c r="C48" s="56" t="s">
        <v>197</v>
      </c>
      <c r="D48" s="67">
        <f>D49</f>
        <v>0</v>
      </c>
      <c r="E48" s="67">
        <f t="shared" si="21"/>
        <v>0</v>
      </c>
      <c r="F48" s="67">
        <f t="shared" si="21"/>
        <v>0</v>
      </c>
      <c r="G48" s="67">
        <f t="shared" si="21"/>
        <v>0</v>
      </c>
      <c r="H48" s="67">
        <f t="shared" si="21"/>
        <v>0</v>
      </c>
      <c r="I48" s="67">
        <f t="shared" si="21"/>
        <v>0</v>
      </c>
      <c r="J48" s="67">
        <f t="shared" si="21"/>
        <v>0</v>
      </c>
      <c r="K48" s="67">
        <f t="shared" si="21"/>
        <v>0</v>
      </c>
      <c r="L48" s="67">
        <f t="shared" si="21"/>
        <v>0</v>
      </c>
      <c r="M48" s="67">
        <f t="shared" si="21"/>
        <v>0</v>
      </c>
      <c r="N48" s="67">
        <f t="shared" si="21"/>
        <v>0</v>
      </c>
      <c r="O48" s="67">
        <f t="shared" si="21"/>
        <v>0</v>
      </c>
      <c r="P48" s="67">
        <f>P49</f>
        <v>0</v>
      </c>
    </row>
    <row r="49" spans="1:16" ht="25.5" hidden="1">
      <c r="A49" s="65"/>
      <c r="B49" s="40" t="s">
        <v>3</v>
      </c>
      <c r="C49" s="66" t="s">
        <v>95</v>
      </c>
      <c r="D49" s="67"/>
      <c r="E49" s="63">
        <f>D49+SUM(F49:P49)</f>
        <v>0</v>
      </c>
      <c r="F49" s="67"/>
      <c r="G49" s="67"/>
      <c r="H49" s="68"/>
      <c r="I49" s="68"/>
      <c r="J49" s="67"/>
      <c r="K49" s="67"/>
      <c r="L49" s="67"/>
      <c r="M49" s="67"/>
      <c r="N49" s="67"/>
      <c r="O49" s="67"/>
      <c r="P49" s="67"/>
    </row>
    <row r="50" spans="1:16" ht="38.25" hidden="1">
      <c r="A50" s="62" t="s">
        <v>198</v>
      </c>
      <c r="B50" s="11"/>
      <c r="C50" s="59" t="s">
        <v>111</v>
      </c>
      <c r="D50" s="71">
        <f>D51+D57+D74+D80+D84</f>
        <v>2637.5</v>
      </c>
      <c r="E50" s="71">
        <f aca="true" t="shared" si="22" ref="E50:P50">E51+E57+E74+E80+E84</f>
        <v>2637.5</v>
      </c>
      <c r="F50" s="71">
        <f t="shared" si="22"/>
        <v>0</v>
      </c>
      <c r="G50" s="71">
        <f t="shared" si="22"/>
        <v>0</v>
      </c>
      <c r="H50" s="71">
        <f t="shared" si="22"/>
        <v>0</v>
      </c>
      <c r="I50" s="71">
        <f t="shared" si="22"/>
        <v>0</v>
      </c>
      <c r="J50" s="71">
        <f t="shared" si="22"/>
        <v>0</v>
      </c>
      <c r="K50" s="71">
        <f t="shared" si="22"/>
        <v>0</v>
      </c>
      <c r="L50" s="71">
        <f t="shared" si="22"/>
        <v>0</v>
      </c>
      <c r="M50" s="71">
        <f t="shared" si="22"/>
        <v>0</v>
      </c>
      <c r="N50" s="71">
        <f t="shared" si="22"/>
        <v>0</v>
      </c>
      <c r="O50" s="71">
        <f t="shared" si="22"/>
        <v>0</v>
      </c>
      <c r="P50" s="71">
        <f t="shared" si="22"/>
        <v>0</v>
      </c>
    </row>
    <row r="51" spans="1:16" ht="57" customHeight="1" hidden="1">
      <c r="A51" s="80" t="s">
        <v>199</v>
      </c>
      <c r="B51" s="40"/>
      <c r="C51" s="60" t="s">
        <v>500</v>
      </c>
      <c r="D51" s="67">
        <f>D52</f>
        <v>1683</v>
      </c>
      <c r="E51" s="67">
        <f aca="true" t="shared" si="23" ref="E51:P51">E52</f>
        <v>1683</v>
      </c>
      <c r="F51" s="67">
        <f t="shared" si="23"/>
        <v>0</v>
      </c>
      <c r="G51" s="67">
        <f t="shared" si="23"/>
        <v>0</v>
      </c>
      <c r="H51" s="67">
        <f t="shared" si="23"/>
        <v>0</v>
      </c>
      <c r="I51" s="67">
        <f t="shared" si="23"/>
        <v>0</v>
      </c>
      <c r="J51" s="67">
        <f t="shared" si="23"/>
        <v>0</v>
      </c>
      <c r="K51" s="67">
        <f t="shared" si="23"/>
        <v>0</v>
      </c>
      <c r="L51" s="67">
        <f t="shared" si="23"/>
        <v>0</v>
      </c>
      <c r="M51" s="67">
        <f t="shared" si="23"/>
        <v>0</v>
      </c>
      <c r="N51" s="67">
        <f t="shared" si="23"/>
        <v>0</v>
      </c>
      <c r="O51" s="67">
        <f t="shared" si="23"/>
        <v>0</v>
      </c>
      <c r="P51" s="67">
        <f t="shared" si="23"/>
        <v>0</v>
      </c>
    </row>
    <row r="52" spans="1:16" ht="51" hidden="1">
      <c r="A52" s="65" t="s">
        <v>200</v>
      </c>
      <c r="B52" s="40"/>
      <c r="C52" s="56" t="s">
        <v>201</v>
      </c>
      <c r="D52" s="67">
        <f>D53+D55</f>
        <v>1683</v>
      </c>
      <c r="E52" s="67">
        <f aca="true" t="shared" si="24" ref="E52:P52">E53+E55</f>
        <v>1683</v>
      </c>
      <c r="F52" s="67">
        <f t="shared" si="24"/>
        <v>0</v>
      </c>
      <c r="G52" s="67">
        <f t="shared" si="24"/>
        <v>0</v>
      </c>
      <c r="H52" s="67">
        <f t="shared" si="24"/>
        <v>0</v>
      </c>
      <c r="I52" s="67">
        <f t="shared" si="24"/>
        <v>0</v>
      </c>
      <c r="J52" s="67">
        <f t="shared" si="24"/>
        <v>0</v>
      </c>
      <c r="K52" s="67">
        <f t="shared" si="24"/>
        <v>0</v>
      </c>
      <c r="L52" s="67">
        <f t="shared" si="24"/>
        <v>0</v>
      </c>
      <c r="M52" s="67">
        <f t="shared" si="24"/>
        <v>0</v>
      </c>
      <c r="N52" s="67">
        <f t="shared" si="24"/>
        <v>0</v>
      </c>
      <c r="O52" s="67">
        <f t="shared" si="24"/>
        <v>0</v>
      </c>
      <c r="P52" s="67">
        <f t="shared" si="24"/>
        <v>0</v>
      </c>
    </row>
    <row r="53" spans="1:16" ht="38.25" hidden="1">
      <c r="A53" s="65" t="s">
        <v>202</v>
      </c>
      <c r="B53" s="40"/>
      <c r="C53" s="56" t="s">
        <v>203</v>
      </c>
      <c r="D53" s="67">
        <f>D54</f>
        <v>0</v>
      </c>
      <c r="E53" s="67">
        <f aca="true" t="shared" si="25" ref="E53:P53">E54</f>
        <v>0</v>
      </c>
      <c r="F53" s="67">
        <f t="shared" si="25"/>
        <v>0</v>
      </c>
      <c r="G53" s="67">
        <f t="shared" si="25"/>
        <v>0</v>
      </c>
      <c r="H53" s="67">
        <f t="shared" si="25"/>
        <v>0</v>
      </c>
      <c r="I53" s="67">
        <f t="shared" si="25"/>
        <v>0</v>
      </c>
      <c r="J53" s="67">
        <f t="shared" si="25"/>
        <v>0</v>
      </c>
      <c r="K53" s="67">
        <f t="shared" si="25"/>
        <v>0</v>
      </c>
      <c r="L53" s="67">
        <f t="shared" si="25"/>
        <v>0</v>
      </c>
      <c r="M53" s="67">
        <f t="shared" si="25"/>
        <v>0</v>
      </c>
      <c r="N53" s="67">
        <f t="shared" si="25"/>
        <v>0</v>
      </c>
      <c r="O53" s="67">
        <f t="shared" si="25"/>
        <v>0</v>
      </c>
      <c r="P53" s="67">
        <f t="shared" si="25"/>
        <v>0</v>
      </c>
    </row>
    <row r="54" spans="1:16" ht="25.5" hidden="1">
      <c r="A54" s="65"/>
      <c r="B54" s="40" t="s">
        <v>3</v>
      </c>
      <c r="C54" s="66" t="s">
        <v>95</v>
      </c>
      <c r="D54" s="67"/>
      <c r="E54" s="63">
        <f>D54+SUM(F54:P54)</f>
        <v>0</v>
      </c>
      <c r="F54" s="67"/>
      <c r="G54" s="67"/>
      <c r="H54" s="68"/>
      <c r="I54" s="68"/>
      <c r="J54" s="67"/>
      <c r="K54" s="67"/>
      <c r="L54" s="67"/>
      <c r="M54" s="67"/>
      <c r="N54" s="67"/>
      <c r="O54" s="67"/>
      <c r="P54" s="67"/>
    </row>
    <row r="55" spans="1:16" ht="63.75" customHeight="1" hidden="1">
      <c r="A55" s="65" t="s">
        <v>481</v>
      </c>
      <c r="B55" s="40"/>
      <c r="C55" s="56" t="s">
        <v>589</v>
      </c>
      <c r="D55" s="67">
        <f>D56</f>
        <v>1683</v>
      </c>
      <c r="E55" s="67">
        <f aca="true" t="shared" si="26" ref="E55:P55">E56</f>
        <v>1683</v>
      </c>
      <c r="F55" s="67">
        <f t="shared" si="26"/>
        <v>0</v>
      </c>
      <c r="G55" s="67">
        <f t="shared" si="26"/>
        <v>0</v>
      </c>
      <c r="H55" s="67">
        <f t="shared" si="26"/>
        <v>0</v>
      </c>
      <c r="I55" s="67">
        <f t="shared" si="26"/>
        <v>0</v>
      </c>
      <c r="J55" s="67">
        <f t="shared" si="26"/>
        <v>0</v>
      </c>
      <c r="K55" s="67">
        <f t="shared" si="26"/>
        <v>0</v>
      </c>
      <c r="L55" s="67">
        <f t="shared" si="26"/>
        <v>0</v>
      </c>
      <c r="M55" s="67">
        <f t="shared" si="26"/>
        <v>0</v>
      </c>
      <c r="N55" s="67">
        <f t="shared" si="26"/>
        <v>0</v>
      </c>
      <c r="O55" s="67">
        <f t="shared" si="26"/>
        <v>0</v>
      </c>
      <c r="P55" s="67">
        <f t="shared" si="26"/>
        <v>0</v>
      </c>
    </row>
    <row r="56" spans="1:16" ht="12.75" hidden="1">
      <c r="A56" s="65"/>
      <c r="B56" s="40" t="s">
        <v>9</v>
      </c>
      <c r="C56" s="107" t="s">
        <v>37</v>
      </c>
      <c r="D56" s="67">
        <v>1683</v>
      </c>
      <c r="E56" s="63">
        <f>D56+SUM(F56:P56)</f>
        <v>1683</v>
      </c>
      <c r="F56" s="67"/>
      <c r="G56" s="67"/>
      <c r="H56" s="68"/>
      <c r="I56" s="68"/>
      <c r="J56" s="67"/>
      <c r="K56" s="67"/>
      <c r="L56" s="67"/>
      <c r="M56" s="67"/>
      <c r="N56" s="67"/>
      <c r="O56" s="67"/>
      <c r="P56" s="67"/>
    </row>
    <row r="57" spans="1:16" ht="25.5" hidden="1">
      <c r="A57" s="80" t="s">
        <v>212</v>
      </c>
      <c r="B57" s="40"/>
      <c r="C57" s="60" t="s">
        <v>112</v>
      </c>
      <c r="D57" s="67">
        <f>D58+D61+D64+D71</f>
        <v>753</v>
      </c>
      <c r="E57" s="67">
        <f aca="true" t="shared" si="27" ref="E57:P57">E58+E61+E64+E71</f>
        <v>753</v>
      </c>
      <c r="F57" s="67">
        <f t="shared" si="27"/>
        <v>0</v>
      </c>
      <c r="G57" s="67">
        <f t="shared" si="27"/>
        <v>0</v>
      </c>
      <c r="H57" s="67">
        <f t="shared" si="27"/>
        <v>0</v>
      </c>
      <c r="I57" s="67">
        <f t="shared" si="27"/>
        <v>0</v>
      </c>
      <c r="J57" s="67">
        <f t="shared" si="27"/>
        <v>0</v>
      </c>
      <c r="K57" s="67">
        <f t="shared" si="27"/>
        <v>0</v>
      </c>
      <c r="L57" s="67">
        <f t="shared" si="27"/>
        <v>0</v>
      </c>
      <c r="M57" s="67">
        <f t="shared" si="27"/>
        <v>0</v>
      </c>
      <c r="N57" s="67">
        <f t="shared" si="27"/>
        <v>0</v>
      </c>
      <c r="O57" s="67">
        <f t="shared" si="27"/>
        <v>0</v>
      </c>
      <c r="P57" s="67">
        <f t="shared" si="27"/>
        <v>0</v>
      </c>
    </row>
    <row r="58" spans="1:16" ht="38.25" hidden="1">
      <c r="A58" s="40" t="s">
        <v>213</v>
      </c>
      <c r="B58" s="40"/>
      <c r="C58" s="56" t="s">
        <v>214</v>
      </c>
      <c r="D58" s="67">
        <f>D59</f>
        <v>303</v>
      </c>
      <c r="E58" s="67">
        <f aca="true" t="shared" si="28" ref="E58:P59">E59</f>
        <v>303</v>
      </c>
      <c r="F58" s="67">
        <f t="shared" si="28"/>
        <v>0</v>
      </c>
      <c r="G58" s="67">
        <f t="shared" si="28"/>
        <v>0</v>
      </c>
      <c r="H58" s="67">
        <f t="shared" si="28"/>
        <v>0</v>
      </c>
      <c r="I58" s="67">
        <f t="shared" si="28"/>
        <v>0</v>
      </c>
      <c r="J58" s="67">
        <f t="shared" si="28"/>
        <v>0</v>
      </c>
      <c r="K58" s="67">
        <f t="shared" si="28"/>
        <v>0</v>
      </c>
      <c r="L58" s="67">
        <f t="shared" si="28"/>
        <v>0</v>
      </c>
      <c r="M58" s="67">
        <f t="shared" si="28"/>
        <v>0</v>
      </c>
      <c r="N58" s="67">
        <f t="shared" si="28"/>
        <v>0</v>
      </c>
      <c r="O58" s="67">
        <f t="shared" si="28"/>
        <v>0</v>
      </c>
      <c r="P58" s="67">
        <f t="shared" si="28"/>
        <v>0</v>
      </c>
    </row>
    <row r="59" spans="1:16" ht="25.5" hidden="1">
      <c r="A59" s="40" t="s">
        <v>549</v>
      </c>
      <c r="B59" s="40"/>
      <c r="C59" s="56" t="s">
        <v>548</v>
      </c>
      <c r="D59" s="67">
        <f>D60</f>
        <v>303</v>
      </c>
      <c r="E59" s="67">
        <f t="shared" si="28"/>
        <v>303</v>
      </c>
      <c r="F59" s="67">
        <f t="shared" si="28"/>
        <v>0</v>
      </c>
      <c r="G59" s="67">
        <f t="shared" si="28"/>
        <v>0</v>
      </c>
      <c r="H59" s="67">
        <f t="shared" si="28"/>
        <v>0</v>
      </c>
      <c r="I59" s="67">
        <f t="shared" si="28"/>
        <v>0</v>
      </c>
      <c r="J59" s="67">
        <f t="shared" si="28"/>
        <v>0</v>
      </c>
      <c r="K59" s="67">
        <f t="shared" si="28"/>
        <v>0</v>
      </c>
      <c r="L59" s="67">
        <f t="shared" si="28"/>
        <v>0</v>
      </c>
      <c r="M59" s="67">
        <f t="shared" si="28"/>
        <v>0</v>
      </c>
      <c r="N59" s="67">
        <f t="shared" si="28"/>
        <v>0</v>
      </c>
      <c r="O59" s="67">
        <f t="shared" si="28"/>
        <v>0</v>
      </c>
      <c r="P59" s="67">
        <f t="shared" si="28"/>
        <v>0</v>
      </c>
    </row>
    <row r="60" spans="1:16" ht="25.5" hidden="1">
      <c r="A60" s="65"/>
      <c r="B60" s="40" t="s">
        <v>3</v>
      </c>
      <c r="C60" s="66" t="s">
        <v>95</v>
      </c>
      <c r="D60" s="67">
        <v>303</v>
      </c>
      <c r="E60" s="63">
        <f>D60+SUM(F60:P60)</f>
        <v>303</v>
      </c>
      <c r="F60" s="67"/>
      <c r="G60" s="67"/>
      <c r="H60" s="68"/>
      <c r="I60" s="68"/>
      <c r="J60" s="67"/>
      <c r="K60" s="67"/>
      <c r="L60" s="67"/>
      <c r="M60" s="67"/>
      <c r="N60" s="67"/>
      <c r="O60" s="67"/>
      <c r="P60" s="67"/>
    </row>
    <row r="61" spans="1:16" ht="25.5" hidden="1">
      <c r="A61" s="65" t="s">
        <v>216</v>
      </c>
      <c r="B61" s="40"/>
      <c r="C61" s="56" t="s">
        <v>217</v>
      </c>
      <c r="D61" s="67">
        <f>D62</f>
        <v>80</v>
      </c>
      <c r="E61" s="67">
        <f aca="true" t="shared" si="29" ref="E61:P62">E62</f>
        <v>80</v>
      </c>
      <c r="F61" s="67">
        <f t="shared" si="29"/>
        <v>0</v>
      </c>
      <c r="G61" s="67">
        <f t="shared" si="29"/>
        <v>0</v>
      </c>
      <c r="H61" s="67">
        <f t="shared" si="29"/>
        <v>0</v>
      </c>
      <c r="I61" s="67">
        <f t="shared" si="29"/>
        <v>0</v>
      </c>
      <c r="J61" s="67">
        <f t="shared" si="29"/>
        <v>0</v>
      </c>
      <c r="K61" s="67">
        <f t="shared" si="29"/>
        <v>0</v>
      </c>
      <c r="L61" s="67">
        <f t="shared" si="29"/>
        <v>0</v>
      </c>
      <c r="M61" s="67">
        <f t="shared" si="29"/>
        <v>0</v>
      </c>
      <c r="N61" s="67">
        <f t="shared" si="29"/>
        <v>0</v>
      </c>
      <c r="O61" s="67">
        <f t="shared" si="29"/>
        <v>0</v>
      </c>
      <c r="P61" s="67">
        <f t="shared" si="29"/>
        <v>0</v>
      </c>
    </row>
    <row r="62" spans="1:16" ht="25.5" hidden="1">
      <c r="A62" s="65" t="s">
        <v>551</v>
      </c>
      <c r="B62" s="40"/>
      <c r="C62" s="56" t="s">
        <v>550</v>
      </c>
      <c r="D62" s="67">
        <f>D63</f>
        <v>80</v>
      </c>
      <c r="E62" s="67">
        <f t="shared" si="29"/>
        <v>80</v>
      </c>
      <c r="F62" s="67">
        <f t="shared" si="29"/>
        <v>0</v>
      </c>
      <c r="G62" s="67">
        <f t="shared" si="29"/>
        <v>0</v>
      </c>
      <c r="H62" s="67">
        <f t="shared" si="29"/>
        <v>0</v>
      </c>
      <c r="I62" s="67">
        <f t="shared" si="29"/>
        <v>0</v>
      </c>
      <c r="J62" s="67">
        <f t="shared" si="29"/>
        <v>0</v>
      </c>
      <c r="K62" s="67">
        <f t="shared" si="29"/>
        <v>0</v>
      </c>
      <c r="L62" s="67">
        <f t="shared" si="29"/>
        <v>0</v>
      </c>
      <c r="M62" s="67">
        <f t="shared" si="29"/>
        <v>0</v>
      </c>
      <c r="N62" s="67">
        <f t="shared" si="29"/>
        <v>0</v>
      </c>
      <c r="O62" s="67">
        <f t="shared" si="29"/>
        <v>0</v>
      </c>
      <c r="P62" s="67">
        <f t="shared" si="29"/>
        <v>0</v>
      </c>
    </row>
    <row r="63" spans="1:16" ht="25.5" hidden="1">
      <c r="A63" s="65"/>
      <c r="B63" s="40" t="s">
        <v>3</v>
      </c>
      <c r="C63" s="66" t="s">
        <v>95</v>
      </c>
      <c r="D63" s="67">
        <v>80</v>
      </c>
      <c r="E63" s="63">
        <f>D63+SUM(F63:P63)</f>
        <v>80</v>
      </c>
      <c r="F63" s="67"/>
      <c r="G63" s="67"/>
      <c r="H63" s="68"/>
      <c r="I63" s="68"/>
      <c r="J63" s="67"/>
      <c r="K63" s="67"/>
      <c r="L63" s="67"/>
      <c r="M63" s="67"/>
      <c r="N63" s="67"/>
      <c r="O63" s="67"/>
      <c r="P63" s="67"/>
    </row>
    <row r="64" spans="1:16" ht="38.25" hidden="1">
      <c r="A64" s="65" t="s">
        <v>222</v>
      </c>
      <c r="B64" s="40"/>
      <c r="C64" s="66" t="s">
        <v>501</v>
      </c>
      <c r="D64" s="67">
        <f>D69+D67+D65</f>
        <v>180</v>
      </c>
      <c r="E64" s="67">
        <f aca="true" t="shared" si="30" ref="E64:P64">E69+E67+E65</f>
        <v>180</v>
      </c>
      <c r="F64" s="67">
        <f t="shared" si="30"/>
        <v>0</v>
      </c>
      <c r="G64" s="67">
        <f t="shared" si="30"/>
        <v>0</v>
      </c>
      <c r="H64" s="67">
        <f t="shared" si="30"/>
        <v>0</v>
      </c>
      <c r="I64" s="67">
        <f t="shared" si="30"/>
        <v>0</v>
      </c>
      <c r="J64" s="67">
        <f t="shared" si="30"/>
        <v>0</v>
      </c>
      <c r="K64" s="67">
        <f t="shared" si="30"/>
        <v>0</v>
      </c>
      <c r="L64" s="67">
        <f t="shared" si="30"/>
        <v>0</v>
      </c>
      <c r="M64" s="67">
        <f t="shared" si="30"/>
        <v>0</v>
      </c>
      <c r="N64" s="67">
        <f t="shared" si="30"/>
        <v>0</v>
      </c>
      <c r="O64" s="67">
        <f t="shared" si="30"/>
        <v>0</v>
      </c>
      <c r="P64" s="67">
        <f t="shared" si="30"/>
        <v>0</v>
      </c>
    </row>
    <row r="65" spans="1:16" ht="76.5" hidden="1">
      <c r="A65" s="65" t="s">
        <v>552</v>
      </c>
      <c r="B65" s="40"/>
      <c r="C65" s="66" t="s">
        <v>553</v>
      </c>
      <c r="D65" s="67">
        <f>D66</f>
        <v>30</v>
      </c>
      <c r="E65" s="67">
        <f aca="true" t="shared" si="31" ref="E65:P65">E66</f>
        <v>30</v>
      </c>
      <c r="F65" s="67">
        <f t="shared" si="31"/>
        <v>0</v>
      </c>
      <c r="G65" s="67">
        <f t="shared" si="31"/>
        <v>0</v>
      </c>
      <c r="H65" s="67">
        <f t="shared" si="31"/>
        <v>0</v>
      </c>
      <c r="I65" s="67">
        <f t="shared" si="31"/>
        <v>0</v>
      </c>
      <c r="J65" s="67">
        <f t="shared" si="31"/>
        <v>0</v>
      </c>
      <c r="K65" s="67">
        <f t="shared" si="31"/>
        <v>0</v>
      </c>
      <c r="L65" s="67">
        <f t="shared" si="31"/>
        <v>0</v>
      </c>
      <c r="M65" s="67">
        <f t="shared" si="31"/>
        <v>0</v>
      </c>
      <c r="N65" s="67">
        <f t="shared" si="31"/>
        <v>0</v>
      </c>
      <c r="O65" s="67">
        <f t="shared" si="31"/>
        <v>0</v>
      </c>
      <c r="P65" s="67">
        <f t="shared" si="31"/>
        <v>0</v>
      </c>
    </row>
    <row r="66" spans="1:16" ht="25.5" hidden="1">
      <c r="A66" s="65"/>
      <c r="B66" s="40" t="s">
        <v>3</v>
      </c>
      <c r="C66" s="66" t="s">
        <v>95</v>
      </c>
      <c r="D66" s="67">
        <v>30</v>
      </c>
      <c r="E66" s="63">
        <f>D66+SUM(F66:P66)</f>
        <v>30</v>
      </c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1:16" ht="12.75" hidden="1">
      <c r="A67" s="65" t="s">
        <v>539</v>
      </c>
      <c r="B67" s="40"/>
      <c r="C67" s="66" t="s">
        <v>540</v>
      </c>
      <c r="D67" s="67">
        <f>D68</f>
        <v>150</v>
      </c>
      <c r="E67" s="67">
        <f aca="true" t="shared" si="32" ref="E67:P67">E68</f>
        <v>150</v>
      </c>
      <c r="F67" s="67">
        <f t="shared" si="32"/>
        <v>0</v>
      </c>
      <c r="G67" s="67">
        <f t="shared" si="32"/>
        <v>0</v>
      </c>
      <c r="H67" s="67">
        <f t="shared" si="32"/>
        <v>0</v>
      </c>
      <c r="I67" s="67">
        <f t="shared" si="32"/>
        <v>0</v>
      </c>
      <c r="J67" s="67">
        <f t="shared" si="32"/>
        <v>0</v>
      </c>
      <c r="K67" s="67">
        <f t="shared" si="32"/>
        <v>0</v>
      </c>
      <c r="L67" s="67">
        <f t="shared" si="32"/>
        <v>0</v>
      </c>
      <c r="M67" s="67">
        <f t="shared" si="32"/>
        <v>0</v>
      </c>
      <c r="N67" s="67">
        <f t="shared" si="32"/>
        <v>0</v>
      </c>
      <c r="O67" s="67">
        <f t="shared" si="32"/>
        <v>0</v>
      </c>
      <c r="P67" s="67">
        <f t="shared" si="32"/>
        <v>0</v>
      </c>
    </row>
    <row r="68" spans="1:16" ht="25.5" hidden="1">
      <c r="A68" s="65"/>
      <c r="B68" s="40" t="s">
        <v>3</v>
      </c>
      <c r="C68" s="66" t="s">
        <v>95</v>
      </c>
      <c r="D68" s="67">
        <v>150</v>
      </c>
      <c r="E68" s="63">
        <f>D68+SUM(F68:P68)</f>
        <v>150</v>
      </c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1:16" ht="12.75" hidden="1">
      <c r="A69" s="65" t="s">
        <v>218</v>
      </c>
      <c r="B69" s="40"/>
      <c r="C69" s="56" t="s">
        <v>215</v>
      </c>
      <c r="D69" s="67">
        <f>D70</f>
        <v>0</v>
      </c>
      <c r="E69" s="67">
        <f aca="true" t="shared" si="33" ref="E69:P69">E70</f>
        <v>0</v>
      </c>
      <c r="F69" s="67">
        <f t="shared" si="33"/>
        <v>0</v>
      </c>
      <c r="G69" s="67">
        <f t="shared" si="33"/>
        <v>0</v>
      </c>
      <c r="H69" s="67">
        <f t="shared" si="33"/>
        <v>0</v>
      </c>
      <c r="I69" s="67">
        <f t="shared" si="33"/>
        <v>0</v>
      </c>
      <c r="J69" s="67">
        <f t="shared" si="33"/>
        <v>0</v>
      </c>
      <c r="K69" s="67">
        <f t="shared" si="33"/>
        <v>0</v>
      </c>
      <c r="L69" s="67">
        <f t="shared" si="33"/>
        <v>0</v>
      </c>
      <c r="M69" s="67">
        <f t="shared" si="33"/>
        <v>0</v>
      </c>
      <c r="N69" s="67">
        <f t="shared" si="33"/>
        <v>0</v>
      </c>
      <c r="O69" s="67">
        <f t="shared" si="33"/>
        <v>0</v>
      </c>
      <c r="P69" s="67">
        <f t="shared" si="33"/>
        <v>0</v>
      </c>
    </row>
    <row r="70" spans="1:16" ht="25.5" hidden="1">
      <c r="A70" s="65"/>
      <c r="B70" s="40" t="s">
        <v>3</v>
      </c>
      <c r="C70" s="66" t="s">
        <v>95</v>
      </c>
      <c r="D70" s="67"/>
      <c r="E70" s="63">
        <f>D70+SUM(F70:P70)</f>
        <v>0</v>
      </c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1:16" ht="30.75" customHeight="1" hidden="1">
      <c r="A71" s="65" t="s">
        <v>219</v>
      </c>
      <c r="B71" s="40"/>
      <c r="C71" s="56" t="s">
        <v>221</v>
      </c>
      <c r="D71" s="67">
        <f>D72</f>
        <v>190</v>
      </c>
      <c r="E71" s="67">
        <f aca="true" t="shared" si="34" ref="E71:P72">E72</f>
        <v>190</v>
      </c>
      <c r="F71" s="67">
        <f t="shared" si="34"/>
        <v>0</v>
      </c>
      <c r="G71" s="67">
        <f t="shared" si="34"/>
        <v>0</v>
      </c>
      <c r="H71" s="67">
        <f t="shared" si="34"/>
        <v>0</v>
      </c>
      <c r="I71" s="67">
        <f t="shared" si="34"/>
        <v>0</v>
      </c>
      <c r="J71" s="67">
        <f t="shared" si="34"/>
        <v>0</v>
      </c>
      <c r="K71" s="67">
        <f t="shared" si="34"/>
        <v>0</v>
      </c>
      <c r="L71" s="67">
        <f t="shared" si="34"/>
        <v>0</v>
      </c>
      <c r="M71" s="67">
        <f t="shared" si="34"/>
        <v>0</v>
      </c>
      <c r="N71" s="67">
        <f t="shared" si="34"/>
        <v>0</v>
      </c>
      <c r="O71" s="67">
        <f t="shared" si="34"/>
        <v>0</v>
      </c>
      <c r="P71" s="67">
        <f t="shared" si="34"/>
        <v>0</v>
      </c>
    </row>
    <row r="72" spans="1:16" ht="24.75" customHeight="1" hidden="1">
      <c r="A72" s="65" t="s">
        <v>220</v>
      </c>
      <c r="B72" s="40"/>
      <c r="C72" s="56" t="s">
        <v>575</v>
      </c>
      <c r="D72" s="67">
        <f>D73</f>
        <v>190</v>
      </c>
      <c r="E72" s="67">
        <f t="shared" si="34"/>
        <v>190</v>
      </c>
      <c r="F72" s="67">
        <f t="shared" si="34"/>
        <v>0</v>
      </c>
      <c r="G72" s="67">
        <f t="shared" si="34"/>
        <v>0</v>
      </c>
      <c r="H72" s="67">
        <f t="shared" si="34"/>
        <v>0</v>
      </c>
      <c r="I72" s="67">
        <f t="shared" si="34"/>
        <v>0</v>
      </c>
      <c r="J72" s="67">
        <f t="shared" si="34"/>
        <v>0</v>
      </c>
      <c r="K72" s="67">
        <f t="shared" si="34"/>
        <v>0</v>
      </c>
      <c r="L72" s="67">
        <f t="shared" si="34"/>
        <v>0</v>
      </c>
      <c r="M72" s="67">
        <f t="shared" si="34"/>
        <v>0</v>
      </c>
      <c r="N72" s="67">
        <f t="shared" si="34"/>
        <v>0</v>
      </c>
      <c r="O72" s="67">
        <f t="shared" si="34"/>
        <v>0</v>
      </c>
      <c r="P72" s="67">
        <f t="shared" si="34"/>
        <v>0</v>
      </c>
    </row>
    <row r="73" spans="1:16" ht="30.75" customHeight="1" hidden="1">
      <c r="A73" s="65"/>
      <c r="B73" s="40" t="s">
        <v>3</v>
      </c>
      <c r="C73" s="66" t="s">
        <v>95</v>
      </c>
      <c r="D73" s="67">
        <v>190</v>
      </c>
      <c r="E73" s="63">
        <f>D73+SUM(F73:P73)</f>
        <v>190</v>
      </c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1:16" ht="25.5" hidden="1">
      <c r="A74" s="80" t="s">
        <v>223</v>
      </c>
      <c r="B74" s="40"/>
      <c r="C74" s="60" t="s">
        <v>113</v>
      </c>
      <c r="D74" s="67">
        <f>D75</f>
        <v>53.5</v>
      </c>
      <c r="E74" s="67">
        <f aca="true" t="shared" si="35" ref="E74:P74">E75</f>
        <v>53.5</v>
      </c>
      <c r="F74" s="67">
        <f t="shared" si="35"/>
        <v>0</v>
      </c>
      <c r="G74" s="67">
        <f t="shared" si="35"/>
        <v>0</v>
      </c>
      <c r="H74" s="67">
        <f t="shared" si="35"/>
        <v>0</v>
      </c>
      <c r="I74" s="67">
        <f t="shared" si="35"/>
        <v>0</v>
      </c>
      <c r="J74" s="67">
        <f t="shared" si="35"/>
        <v>0</v>
      </c>
      <c r="K74" s="67">
        <f t="shared" si="35"/>
        <v>0</v>
      </c>
      <c r="L74" s="67">
        <f t="shared" si="35"/>
        <v>0</v>
      </c>
      <c r="M74" s="67">
        <f t="shared" si="35"/>
        <v>0</v>
      </c>
      <c r="N74" s="67">
        <f t="shared" si="35"/>
        <v>0</v>
      </c>
      <c r="O74" s="67">
        <f t="shared" si="35"/>
        <v>0</v>
      </c>
      <c r="P74" s="67">
        <f t="shared" si="35"/>
        <v>0</v>
      </c>
    </row>
    <row r="75" spans="1:16" ht="12.75" hidden="1">
      <c r="A75" s="65" t="s">
        <v>224</v>
      </c>
      <c r="B75" s="40"/>
      <c r="C75" s="81" t="s">
        <v>226</v>
      </c>
      <c r="D75" s="67">
        <f>D76+D78</f>
        <v>53.5</v>
      </c>
      <c r="E75" s="67">
        <f aca="true" t="shared" si="36" ref="E75:P75">E76+E78</f>
        <v>53.5</v>
      </c>
      <c r="F75" s="67">
        <f t="shared" si="36"/>
        <v>0</v>
      </c>
      <c r="G75" s="67">
        <f t="shared" si="36"/>
        <v>0</v>
      </c>
      <c r="H75" s="67">
        <f t="shared" si="36"/>
        <v>0</v>
      </c>
      <c r="I75" s="67">
        <f t="shared" si="36"/>
        <v>0</v>
      </c>
      <c r="J75" s="67">
        <f t="shared" si="36"/>
        <v>0</v>
      </c>
      <c r="K75" s="67">
        <f t="shared" si="36"/>
        <v>0</v>
      </c>
      <c r="L75" s="67">
        <f t="shared" si="36"/>
        <v>0</v>
      </c>
      <c r="M75" s="67">
        <f t="shared" si="36"/>
        <v>0</v>
      </c>
      <c r="N75" s="67">
        <f t="shared" si="36"/>
        <v>0</v>
      </c>
      <c r="O75" s="67">
        <f t="shared" si="36"/>
        <v>0</v>
      </c>
      <c r="P75" s="67">
        <f t="shared" si="36"/>
        <v>0</v>
      </c>
    </row>
    <row r="76" spans="1:16" ht="25.5" hidden="1">
      <c r="A76" s="65" t="s">
        <v>225</v>
      </c>
      <c r="B76" s="40"/>
      <c r="C76" s="81" t="s">
        <v>227</v>
      </c>
      <c r="D76" s="67">
        <f>D77</f>
        <v>7.3</v>
      </c>
      <c r="E76" s="67">
        <f aca="true" t="shared" si="37" ref="E76:P76">E77</f>
        <v>7.3</v>
      </c>
      <c r="F76" s="67">
        <f t="shared" si="37"/>
        <v>0</v>
      </c>
      <c r="G76" s="67">
        <f t="shared" si="37"/>
        <v>0</v>
      </c>
      <c r="H76" s="67">
        <f t="shared" si="37"/>
        <v>0</v>
      </c>
      <c r="I76" s="67">
        <f t="shared" si="37"/>
        <v>0</v>
      </c>
      <c r="J76" s="67">
        <f t="shared" si="37"/>
        <v>0</v>
      </c>
      <c r="K76" s="67">
        <f t="shared" si="37"/>
        <v>0</v>
      </c>
      <c r="L76" s="67">
        <f t="shared" si="37"/>
        <v>0</v>
      </c>
      <c r="M76" s="67">
        <f t="shared" si="37"/>
        <v>0</v>
      </c>
      <c r="N76" s="67">
        <f t="shared" si="37"/>
        <v>0</v>
      </c>
      <c r="O76" s="67">
        <f t="shared" si="37"/>
        <v>0</v>
      </c>
      <c r="P76" s="67">
        <f t="shared" si="37"/>
        <v>0</v>
      </c>
    </row>
    <row r="77" spans="1:16" ht="25.5" hidden="1">
      <c r="A77" s="65"/>
      <c r="B77" s="40" t="s">
        <v>3</v>
      </c>
      <c r="C77" s="66" t="s">
        <v>95</v>
      </c>
      <c r="D77" s="67">
        <v>7.3</v>
      </c>
      <c r="E77" s="63">
        <f>D77+SUM(F77:P77)</f>
        <v>7.3</v>
      </c>
      <c r="F77" s="67"/>
      <c r="G77" s="67"/>
      <c r="H77" s="68"/>
      <c r="I77" s="68"/>
      <c r="J77" s="67"/>
      <c r="K77" s="67"/>
      <c r="L77" s="67"/>
      <c r="M77" s="67"/>
      <c r="N77" s="67"/>
      <c r="O77" s="67"/>
      <c r="P77" s="67"/>
    </row>
    <row r="78" spans="1:16" ht="27.75" customHeight="1" hidden="1">
      <c r="A78" s="65" t="s">
        <v>554</v>
      </c>
      <c r="B78" s="40"/>
      <c r="C78" s="66" t="s">
        <v>231</v>
      </c>
      <c r="D78" s="67">
        <f>D79</f>
        <v>46.2</v>
      </c>
      <c r="E78" s="67">
        <f aca="true" t="shared" si="38" ref="E78:P78">E79</f>
        <v>46.2</v>
      </c>
      <c r="F78" s="67">
        <f t="shared" si="38"/>
        <v>0</v>
      </c>
      <c r="G78" s="67">
        <f t="shared" si="38"/>
        <v>0</v>
      </c>
      <c r="H78" s="67">
        <f t="shared" si="38"/>
        <v>0</v>
      </c>
      <c r="I78" s="67">
        <f t="shared" si="38"/>
        <v>0</v>
      </c>
      <c r="J78" s="67">
        <f t="shared" si="38"/>
        <v>0</v>
      </c>
      <c r="K78" s="67">
        <f t="shared" si="38"/>
        <v>0</v>
      </c>
      <c r="L78" s="67">
        <f t="shared" si="38"/>
        <v>0</v>
      </c>
      <c r="M78" s="67">
        <f t="shared" si="38"/>
        <v>0</v>
      </c>
      <c r="N78" s="67">
        <f t="shared" si="38"/>
        <v>0</v>
      </c>
      <c r="O78" s="67">
        <f t="shared" si="38"/>
        <v>0</v>
      </c>
      <c r="P78" s="67">
        <f t="shared" si="38"/>
        <v>0</v>
      </c>
    </row>
    <row r="79" spans="1:16" ht="25.5" hidden="1">
      <c r="A79" s="65"/>
      <c r="B79" s="40" t="s">
        <v>3</v>
      </c>
      <c r="C79" s="66" t="s">
        <v>95</v>
      </c>
      <c r="D79" s="67">
        <v>46.2</v>
      </c>
      <c r="E79" s="63">
        <f>D79+SUM(F79:P79)</f>
        <v>46.2</v>
      </c>
      <c r="F79" s="67"/>
      <c r="G79" s="67"/>
      <c r="H79" s="68"/>
      <c r="I79" s="68"/>
      <c r="J79" s="67"/>
      <c r="K79" s="67"/>
      <c r="L79" s="67"/>
      <c r="M79" s="67"/>
      <c r="N79" s="67"/>
      <c r="O79" s="67"/>
      <c r="P79" s="67"/>
    </row>
    <row r="80" spans="1:16" ht="51" hidden="1">
      <c r="A80" s="80" t="s">
        <v>232</v>
      </c>
      <c r="B80" s="40"/>
      <c r="C80" s="60" t="s">
        <v>114</v>
      </c>
      <c r="D80" s="67">
        <f>D81</f>
        <v>0</v>
      </c>
      <c r="E80" s="67">
        <f aca="true" t="shared" si="39" ref="E80:P81">E81</f>
        <v>0</v>
      </c>
      <c r="F80" s="67">
        <f t="shared" si="39"/>
        <v>0</v>
      </c>
      <c r="G80" s="67">
        <f t="shared" si="39"/>
        <v>0</v>
      </c>
      <c r="H80" s="67">
        <f t="shared" si="39"/>
        <v>0</v>
      </c>
      <c r="I80" s="67">
        <f t="shared" si="39"/>
        <v>0</v>
      </c>
      <c r="J80" s="67">
        <f t="shared" si="39"/>
        <v>0</v>
      </c>
      <c r="K80" s="67">
        <f t="shared" si="39"/>
        <v>0</v>
      </c>
      <c r="L80" s="67">
        <f t="shared" si="39"/>
        <v>0</v>
      </c>
      <c r="M80" s="67">
        <f t="shared" si="39"/>
        <v>0</v>
      </c>
      <c r="N80" s="67">
        <f t="shared" si="39"/>
        <v>0</v>
      </c>
      <c r="O80" s="67">
        <f t="shared" si="39"/>
        <v>0</v>
      </c>
      <c r="P80" s="67">
        <f t="shared" si="39"/>
        <v>0</v>
      </c>
    </row>
    <row r="81" spans="1:16" ht="51" hidden="1">
      <c r="A81" s="65" t="s">
        <v>233</v>
      </c>
      <c r="B81" s="40"/>
      <c r="C81" s="56" t="s">
        <v>235</v>
      </c>
      <c r="D81" s="67">
        <f>D82</f>
        <v>0</v>
      </c>
      <c r="E81" s="67">
        <f t="shared" si="39"/>
        <v>0</v>
      </c>
      <c r="F81" s="67">
        <f t="shared" si="39"/>
        <v>0</v>
      </c>
      <c r="G81" s="67">
        <f t="shared" si="39"/>
        <v>0</v>
      </c>
      <c r="H81" s="67">
        <f t="shared" si="39"/>
        <v>0</v>
      </c>
      <c r="I81" s="67">
        <f t="shared" si="39"/>
        <v>0</v>
      </c>
      <c r="J81" s="67">
        <f t="shared" si="39"/>
        <v>0</v>
      </c>
      <c r="K81" s="67">
        <f t="shared" si="39"/>
        <v>0</v>
      </c>
      <c r="L81" s="67">
        <f t="shared" si="39"/>
        <v>0</v>
      </c>
      <c r="M81" s="67">
        <f t="shared" si="39"/>
        <v>0</v>
      </c>
      <c r="N81" s="67">
        <f t="shared" si="39"/>
        <v>0</v>
      </c>
      <c r="O81" s="67">
        <f t="shared" si="39"/>
        <v>0</v>
      </c>
      <c r="P81" s="67">
        <f t="shared" si="39"/>
        <v>0</v>
      </c>
    </row>
    <row r="82" spans="1:16" ht="38.25" hidden="1">
      <c r="A82" s="65" t="s">
        <v>234</v>
      </c>
      <c r="B82" s="40"/>
      <c r="C82" s="56" t="s">
        <v>236</v>
      </c>
      <c r="D82" s="67">
        <f>D83</f>
        <v>0</v>
      </c>
      <c r="E82" s="67">
        <f aca="true" t="shared" si="40" ref="E82:P82">E83</f>
        <v>0</v>
      </c>
      <c r="F82" s="67">
        <f t="shared" si="40"/>
        <v>0</v>
      </c>
      <c r="G82" s="67">
        <f t="shared" si="40"/>
        <v>0</v>
      </c>
      <c r="H82" s="67">
        <f t="shared" si="40"/>
        <v>0</v>
      </c>
      <c r="I82" s="67">
        <f t="shared" si="40"/>
        <v>0</v>
      </c>
      <c r="J82" s="67">
        <f t="shared" si="40"/>
        <v>0</v>
      </c>
      <c r="K82" s="67">
        <f t="shared" si="40"/>
        <v>0</v>
      </c>
      <c r="L82" s="67">
        <f t="shared" si="40"/>
        <v>0</v>
      </c>
      <c r="M82" s="67">
        <f t="shared" si="40"/>
        <v>0</v>
      </c>
      <c r="N82" s="67">
        <f t="shared" si="40"/>
        <v>0</v>
      </c>
      <c r="O82" s="67">
        <f t="shared" si="40"/>
        <v>0</v>
      </c>
      <c r="P82" s="67">
        <f t="shared" si="40"/>
        <v>0</v>
      </c>
    </row>
    <row r="83" spans="1:16" ht="25.5" hidden="1">
      <c r="A83" s="65"/>
      <c r="B83" s="40" t="s">
        <v>3</v>
      </c>
      <c r="C83" s="66" t="s">
        <v>95</v>
      </c>
      <c r="D83" s="67"/>
      <c r="E83" s="63">
        <f>D83+SUM(F83:P83)</f>
        <v>0</v>
      </c>
      <c r="F83" s="67"/>
      <c r="G83" s="67"/>
      <c r="H83" s="68"/>
      <c r="I83" s="68"/>
      <c r="J83" s="67"/>
      <c r="K83" s="67"/>
      <c r="L83" s="67"/>
      <c r="M83" s="67"/>
      <c r="N83" s="67"/>
      <c r="O83" s="67"/>
      <c r="P83" s="67"/>
    </row>
    <row r="84" spans="1:16" ht="25.5" hidden="1">
      <c r="A84" s="160" t="s">
        <v>483</v>
      </c>
      <c r="B84" s="134"/>
      <c r="C84" s="135" t="s">
        <v>482</v>
      </c>
      <c r="D84" s="119">
        <f aca="true" t="shared" si="41" ref="D84:P84">D85</f>
        <v>148</v>
      </c>
      <c r="E84" s="119">
        <f t="shared" si="41"/>
        <v>148</v>
      </c>
      <c r="F84" s="119">
        <f t="shared" si="41"/>
        <v>0</v>
      </c>
      <c r="G84" s="119">
        <f t="shared" si="41"/>
        <v>0</v>
      </c>
      <c r="H84" s="119">
        <f t="shared" si="41"/>
        <v>0</v>
      </c>
      <c r="I84" s="119">
        <f t="shared" si="41"/>
        <v>0</v>
      </c>
      <c r="J84" s="119">
        <f t="shared" si="41"/>
        <v>0</v>
      </c>
      <c r="K84" s="119">
        <f t="shared" si="41"/>
        <v>0</v>
      </c>
      <c r="L84" s="119">
        <f t="shared" si="41"/>
        <v>0</v>
      </c>
      <c r="M84" s="119">
        <f t="shared" si="41"/>
        <v>0</v>
      </c>
      <c r="N84" s="119">
        <f t="shared" si="41"/>
        <v>0</v>
      </c>
      <c r="O84" s="67">
        <f t="shared" si="41"/>
        <v>0</v>
      </c>
      <c r="P84" s="67">
        <f t="shared" si="41"/>
        <v>0</v>
      </c>
    </row>
    <row r="85" spans="1:16" ht="38.25" hidden="1">
      <c r="A85" s="145" t="s">
        <v>484</v>
      </c>
      <c r="B85" s="105"/>
      <c r="C85" s="136" t="s">
        <v>502</v>
      </c>
      <c r="D85" s="67">
        <f aca="true" t="shared" si="42" ref="D85:P85">D86+D92+D88+D90</f>
        <v>148</v>
      </c>
      <c r="E85" s="67">
        <f t="shared" si="42"/>
        <v>148</v>
      </c>
      <c r="F85" s="67">
        <f t="shared" si="42"/>
        <v>0</v>
      </c>
      <c r="G85" s="67">
        <f t="shared" si="42"/>
        <v>0</v>
      </c>
      <c r="H85" s="67">
        <f t="shared" si="42"/>
        <v>0</v>
      </c>
      <c r="I85" s="67">
        <f t="shared" si="42"/>
        <v>0</v>
      </c>
      <c r="J85" s="67">
        <f t="shared" si="42"/>
        <v>0</v>
      </c>
      <c r="K85" s="67">
        <f t="shared" si="42"/>
        <v>0</v>
      </c>
      <c r="L85" s="67">
        <f t="shared" si="42"/>
        <v>0</v>
      </c>
      <c r="M85" s="67">
        <f t="shared" si="42"/>
        <v>0</v>
      </c>
      <c r="N85" s="67">
        <f t="shared" si="42"/>
        <v>0</v>
      </c>
      <c r="O85" s="67">
        <f t="shared" si="42"/>
        <v>0</v>
      </c>
      <c r="P85" s="67">
        <f t="shared" si="42"/>
        <v>0</v>
      </c>
    </row>
    <row r="86" spans="1:16" ht="38.25" hidden="1">
      <c r="A86" s="65" t="s">
        <v>541</v>
      </c>
      <c r="B86" s="105"/>
      <c r="C86" s="137" t="s">
        <v>209</v>
      </c>
      <c r="D86" s="67">
        <f>D87</f>
        <v>30</v>
      </c>
      <c r="E86" s="67">
        <f aca="true" t="shared" si="43" ref="E86:P86">E87</f>
        <v>30</v>
      </c>
      <c r="F86" s="67">
        <f t="shared" si="43"/>
        <v>0</v>
      </c>
      <c r="G86" s="67">
        <f t="shared" si="43"/>
        <v>0</v>
      </c>
      <c r="H86" s="67">
        <f t="shared" si="43"/>
        <v>0</v>
      </c>
      <c r="I86" s="67">
        <f t="shared" si="43"/>
        <v>0</v>
      </c>
      <c r="J86" s="67">
        <f t="shared" si="43"/>
        <v>0</v>
      </c>
      <c r="K86" s="67">
        <f t="shared" si="43"/>
        <v>0</v>
      </c>
      <c r="L86" s="67">
        <f t="shared" si="43"/>
        <v>0</v>
      </c>
      <c r="M86" s="67">
        <f t="shared" si="43"/>
        <v>0</v>
      </c>
      <c r="N86" s="67">
        <f t="shared" si="43"/>
        <v>0</v>
      </c>
      <c r="O86" s="67">
        <f t="shared" si="43"/>
        <v>0</v>
      </c>
      <c r="P86" s="67">
        <f t="shared" si="43"/>
        <v>0</v>
      </c>
    </row>
    <row r="87" spans="1:16" ht="51" hidden="1">
      <c r="A87" s="65"/>
      <c r="B87" s="105" t="s">
        <v>2</v>
      </c>
      <c r="C87" s="66" t="s">
        <v>94</v>
      </c>
      <c r="D87" s="77">
        <v>30</v>
      </c>
      <c r="E87" s="91">
        <f>D87+SUM(F87:P87)</f>
        <v>30</v>
      </c>
      <c r="F87" s="77"/>
      <c r="G87" s="77"/>
      <c r="H87" s="90"/>
      <c r="I87" s="90"/>
      <c r="J87" s="77"/>
      <c r="K87" s="77">
        <f>-30+30</f>
        <v>0</v>
      </c>
      <c r="L87" s="77"/>
      <c r="M87" s="77"/>
      <c r="N87" s="77"/>
      <c r="O87" s="77"/>
      <c r="P87" s="77"/>
    </row>
    <row r="88" spans="1:16" ht="25.5" hidden="1">
      <c r="A88" s="65" t="s">
        <v>542</v>
      </c>
      <c r="B88" s="40"/>
      <c r="C88" s="66" t="s">
        <v>536</v>
      </c>
      <c r="D88" s="77">
        <f>D89</f>
        <v>113</v>
      </c>
      <c r="E88" s="77">
        <f aca="true" t="shared" si="44" ref="E88:P88">E89</f>
        <v>113</v>
      </c>
      <c r="F88" s="77">
        <f t="shared" si="44"/>
        <v>0</v>
      </c>
      <c r="G88" s="77">
        <f t="shared" si="44"/>
        <v>0</v>
      </c>
      <c r="H88" s="77">
        <f t="shared" si="44"/>
        <v>0</v>
      </c>
      <c r="I88" s="77">
        <f t="shared" si="44"/>
        <v>0</v>
      </c>
      <c r="J88" s="77">
        <f t="shared" si="44"/>
        <v>0</v>
      </c>
      <c r="K88" s="77">
        <f t="shared" si="44"/>
        <v>0</v>
      </c>
      <c r="L88" s="77">
        <f t="shared" si="44"/>
        <v>0</v>
      </c>
      <c r="M88" s="77">
        <f t="shared" si="44"/>
        <v>0</v>
      </c>
      <c r="N88" s="77">
        <f t="shared" si="44"/>
        <v>0</v>
      </c>
      <c r="O88" s="77">
        <f t="shared" si="44"/>
        <v>0</v>
      </c>
      <c r="P88" s="77">
        <f t="shared" si="44"/>
        <v>0</v>
      </c>
    </row>
    <row r="89" spans="1:16" ht="25.5" hidden="1">
      <c r="A89" s="65"/>
      <c r="B89" s="40" t="s">
        <v>3</v>
      </c>
      <c r="C89" s="66" t="s">
        <v>95</v>
      </c>
      <c r="D89" s="77">
        <v>113</v>
      </c>
      <c r="E89" s="91">
        <f>D89+SUM(F89:P89)</f>
        <v>113</v>
      </c>
      <c r="F89" s="77"/>
      <c r="G89" s="77"/>
      <c r="H89" s="90"/>
      <c r="I89" s="90"/>
      <c r="J89" s="77"/>
      <c r="K89" s="77">
        <f>-100+100</f>
        <v>0</v>
      </c>
      <c r="L89" s="77"/>
      <c r="M89" s="77"/>
      <c r="N89" s="77"/>
      <c r="O89" s="77"/>
      <c r="P89" s="77"/>
    </row>
    <row r="90" spans="1:16" ht="38.25" hidden="1">
      <c r="A90" s="65" t="s">
        <v>543</v>
      </c>
      <c r="B90" s="40"/>
      <c r="C90" s="66" t="s">
        <v>485</v>
      </c>
      <c r="D90" s="77">
        <f>D91</f>
        <v>5</v>
      </c>
      <c r="E90" s="77">
        <f aca="true" t="shared" si="45" ref="E90:M90">E91</f>
        <v>5</v>
      </c>
      <c r="F90" s="77">
        <f t="shared" si="45"/>
        <v>0</v>
      </c>
      <c r="G90" s="77">
        <f t="shared" si="45"/>
        <v>0</v>
      </c>
      <c r="H90" s="77">
        <f t="shared" si="45"/>
        <v>0</v>
      </c>
      <c r="I90" s="77">
        <f t="shared" si="45"/>
        <v>0</v>
      </c>
      <c r="J90" s="77">
        <f t="shared" si="45"/>
        <v>0</v>
      </c>
      <c r="K90" s="77">
        <f t="shared" si="45"/>
        <v>0</v>
      </c>
      <c r="L90" s="77">
        <f t="shared" si="45"/>
        <v>0</v>
      </c>
      <c r="M90" s="77">
        <f t="shared" si="45"/>
        <v>0</v>
      </c>
      <c r="N90" s="77">
        <f>N91</f>
        <v>0</v>
      </c>
      <c r="O90" s="77">
        <f>O91</f>
        <v>0</v>
      </c>
      <c r="P90" s="77">
        <f>P91</f>
        <v>0</v>
      </c>
    </row>
    <row r="91" spans="1:16" ht="25.5" hidden="1">
      <c r="A91" s="65"/>
      <c r="B91" s="105" t="s">
        <v>3</v>
      </c>
      <c r="C91" s="66" t="s">
        <v>95</v>
      </c>
      <c r="D91" s="77">
        <v>5</v>
      </c>
      <c r="E91" s="91">
        <f>D91+SUM(F91:P91)</f>
        <v>5</v>
      </c>
      <c r="F91" s="77"/>
      <c r="G91" s="77"/>
      <c r="H91" s="90"/>
      <c r="I91" s="90"/>
      <c r="J91" s="77"/>
      <c r="K91" s="77"/>
      <c r="L91" s="77"/>
      <c r="M91" s="77"/>
      <c r="N91" s="77"/>
      <c r="O91" s="77"/>
      <c r="P91" s="77"/>
    </row>
    <row r="92" spans="1:16" ht="12.75" hidden="1">
      <c r="A92" s="65"/>
      <c r="B92" s="40"/>
      <c r="C92" s="66"/>
      <c r="D92" s="77">
        <f>D93</f>
        <v>0</v>
      </c>
      <c r="E92" s="77">
        <f aca="true" t="shared" si="46" ref="E92:P92">E93</f>
        <v>0</v>
      </c>
      <c r="F92" s="77">
        <f t="shared" si="46"/>
        <v>0</v>
      </c>
      <c r="G92" s="77">
        <f t="shared" si="46"/>
        <v>0</v>
      </c>
      <c r="H92" s="77">
        <f t="shared" si="46"/>
        <v>0</v>
      </c>
      <c r="I92" s="77">
        <f t="shared" si="46"/>
        <v>0</v>
      </c>
      <c r="J92" s="77">
        <f t="shared" si="46"/>
        <v>0</v>
      </c>
      <c r="K92" s="77">
        <f t="shared" si="46"/>
        <v>0</v>
      </c>
      <c r="L92" s="77">
        <f t="shared" si="46"/>
        <v>0</v>
      </c>
      <c r="M92" s="77">
        <f t="shared" si="46"/>
        <v>0</v>
      </c>
      <c r="N92" s="77">
        <f t="shared" si="46"/>
        <v>0</v>
      </c>
      <c r="O92" s="77">
        <f t="shared" si="46"/>
        <v>0</v>
      </c>
      <c r="P92" s="77">
        <f t="shared" si="46"/>
        <v>0</v>
      </c>
    </row>
    <row r="93" spans="1:16" ht="12.75" hidden="1">
      <c r="A93" s="65"/>
      <c r="B93" s="40"/>
      <c r="C93" s="66"/>
      <c r="D93" s="67"/>
      <c r="E93" s="63">
        <f>D93+SUM(F93:P93)</f>
        <v>0</v>
      </c>
      <c r="F93" s="67"/>
      <c r="G93" s="67"/>
      <c r="H93" s="68"/>
      <c r="I93" s="68"/>
      <c r="J93" s="67"/>
      <c r="K93" s="67">
        <f>-5+5</f>
        <v>0</v>
      </c>
      <c r="L93" s="67"/>
      <c r="M93" s="67"/>
      <c r="N93" s="67"/>
      <c r="O93" s="67"/>
      <c r="P93" s="67"/>
    </row>
    <row r="94" spans="1:16" ht="51" hidden="1">
      <c r="A94" s="62" t="s">
        <v>237</v>
      </c>
      <c r="B94" s="11"/>
      <c r="C94" s="59" t="s">
        <v>115</v>
      </c>
      <c r="D94" s="71">
        <f>D95+D98+D102+D106</f>
        <v>817</v>
      </c>
      <c r="E94" s="71">
        <f aca="true" t="shared" si="47" ref="E94:P94">E95+E98+E102+E106</f>
        <v>817</v>
      </c>
      <c r="F94" s="71">
        <f t="shared" si="47"/>
        <v>0</v>
      </c>
      <c r="G94" s="71">
        <f t="shared" si="47"/>
        <v>0</v>
      </c>
      <c r="H94" s="71">
        <f t="shared" si="47"/>
        <v>0</v>
      </c>
      <c r="I94" s="71">
        <f t="shared" si="47"/>
        <v>0</v>
      </c>
      <c r="J94" s="71">
        <f t="shared" si="47"/>
        <v>0</v>
      </c>
      <c r="K94" s="71">
        <f t="shared" si="47"/>
        <v>0</v>
      </c>
      <c r="L94" s="71">
        <f t="shared" si="47"/>
        <v>0</v>
      </c>
      <c r="M94" s="71">
        <f t="shared" si="47"/>
        <v>0</v>
      </c>
      <c r="N94" s="71">
        <f t="shared" si="47"/>
        <v>0</v>
      </c>
      <c r="O94" s="71">
        <f t="shared" si="47"/>
        <v>0</v>
      </c>
      <c r="P94" s="71">
        <f t="shared" si="47"/>
        <v>0</v>
      </c>
    </row>
    <row r="95" spans="1:16" ht="38.25" hidden="1">
      <c r="A95" s="80" t="s">
        <v>238</v>
      </c>
      <c r="B95" s="40"/>
      <c r="C95" s="60" t="s">
        <v>240</v>
      </c>
      <c r="D95" s="67">
        <f>D96</f>
        <v>35</v>
      </c>
      <c r="E95" s="67">
        <f aca="true" t="shared" si="48" ref="E95:P96">E96</f>
        <v>35</v>
      </c>
      <c r="F95" s="67">
        <f t="shared" si="48"/>
        <v>0</v>
      </c>
      <c r="G95" s="67">
        <f t="shared" si="48"/>
        <v>0</v>
      </c>
      <c r="H95" s="67">
        <f t="shared" si="48"/>
        <v>0</v>
      </c>
      <c r="I95" s="67">
        <f t="shared" si="48"/>
        <v>0</v>
      </c>
      <c r="J95" s="67">
        <f t="shared" si="48"/>
        <v>0</v>
      </c>
      <c r="K95" s="67">
        <f t="shared" si="48"/>
        <v>0</v>
      </c>
      <c r="L95" s="67">
        <f t="shared" si="48"/>
        <v>0</v>
      </c>
      <c r="M95" s="67">
        <f t="shared" si="48"/>
        <v>0</v>
      </c>
      <c r="N95" s="67">
        <f t="shared" si="48"/>
        <v>0</v>
      </c>
      <c r="O95" s="67">
        <f t="shared" si="48"/>
        <v>0</v>
      </c>
      <c r="P95" s="67">
        <f t="shared" si="48"/>
        <v>0</v>
      </c>
    </row>
    <row r="96" spans="1:16" ht="38.25" hidden="1">
      <c r="A96" s="65" t="s">
        <v>239</v>
      </c>
      <c r="B96" s="40"/>
      <c r="C96" s="56" t="s">
        <v>241</v>
      </c>
      <c r="D96" s="67">
        <f>D97</f>
        <v>35</v>
      </c>
      <c r="E96" s="67">
        <f t="shared" si="48"/>
        <v>35</v>
      </c>
      <c r="F96" s="67">
        <f t="shared" si="48"/>
        <v>0</v>
      </c>
      <c r="G96" s="67">
        <f t="shared" si="48"/>
        <v>0</v>
      </c>
      <c r="H96" s="67">
        <f t="shared" si="48"/>
        <v>0</v>
      </c>
      <c r="I96" s="67">
        <f t="shared" si="48"/>
        <v>0</v>
      </c>
      <c r="J96" s="67">
        <f t="shared" si="48"/>
        <v>0</v>
      </c>
      <c r="K96" s="67">
        <f t="shared" si="48"/>
        <v>0</v>
      </c>
      <c r="L96" s="67">
        <f t="shared" si="48"/>
        <v>0</v>
      </c>
      <c r="M96" s="67">
        <f t="shared" si="48"/>
        <v>0</v>
      </c>
      <c r="N96" s="67">
        <f t="shared" si="48"/>
        <v>0</v>
      </c>
      <c r="O96" s="67">
        <f t="shared" si="48"/>
        <v>0</v>
      </c>
      <c r="P96" s="67">
        <f t="shared" si="48"/>
        <v>0</v>
      </c>
    </row>
    <row r="97" spans="1:16" ht="12.75" hidden="1">
      <c r="A97" s="65"/>
      <c r="B97" s="40" t="s">
        <v>4</v>
      </c>
      <c r="C97" s="66" t="s">
        <v>5</v>
      </c>
      <c r="D97" s="67">
        <v>35</v>
      </c>
      <c r="E97" s="63">
        <f>D97+SUM(F97:P97)</f>
        <v>35</v>
      </c>
      <c r="F97" s="67"/>
      <c r="G97" s="67"/>
      <c r="H97" s="68"/>
      <c r="I97" s="68"/>
      <c r="J97" s="67"/>
      <c r="K97" s="67"/>
      <c r="L97" s="67"/>
      <c r="M97" s="67"/>
      <c r="N97" s="67"/>
      <c r="O97" s="67"/>
      <c r="P97" s="67"/>
    </row>
    <row r="98" spans="1:16" ht="38.25" hidden="1">
      <c r="A98" s="80" t="s">
        <v>242</v>
      </c>
      <c r="B98" s="97"/>
      <c r="C98" s="60" t="s">
        <v>244</v>
      </c>
      <c r="D98" s="67">
        <f>D99</f>
        <v>60</v>
      </c>
      <c r="E98" s="67">
        <f aca="true" t="shared" si="49" ref="E98:P98">E99</f>
        <v>60</v>
      </c>
      <c r="F98" s="67">
        <f t="shared" si="49"/>
        <v>0</v>
      </c>
      <c r="G98" s="67">
        <f t="shared" si="49"/>
        <v>0</v>
      </c>
      <c r="H98" s="67">
        <f t="shared" si="49"/>
        <v>0</v>
      </c>
      <c r="I98" s="67">
        <f t="shared" si="49"/>
        <v>0</v>
      </c>
      <c r="J98" s="67">
        <f t="shared" si="49"/>
        <v>0</v>
      </c>
      <c r="K98" s="67">
        <f t="shared" si="49"/>
        <v>0</v>
      </c>
      <c r="L98" s="67">
        <f t="shared" si="49"/>
        <v>0</v>
      </c>
      <c r="M98" s="67">
        <f t="shared" si="49"/>
        <v>0</v>
      </c>
      <c r="N98" s="67">
        <f t="shared" si="49"/>
        <v>0</v>
      </c>
      <c r="O98" s="67">
        <f t="shared" si="49"/>
        <v>0</v>
      </c>
      <c r="P98" s="67">
        <f t="shared" si="49"/>
        <v>0</v>
      </c>
    </row>
    <row r="99" spans="1:16" ht="25.5" hidden="1">
      <c r="A99" s="65" t="s">
        <v>243</v>
      </c>
      <c r="B99" s="40"/>
      <c r="C99" s="56" t="s">
        <v>245</v>
      </c>
      <c r="D99" s="67">
        <f>D100+D101</f>
        <v>60</v>
      </c>
      <c r="E99" s="67">
        <f aca="true" t="shared" si="50" ref="E99:P99">E100+E101</f>
        <v>60</v>
      </c>
      <c r="F99" s="67">
        <f t="shared" si="50"/>
        <v>0</v>
      </c>
      <c r="G99" s="67">
        <f t="shared" si="50"/>
        <v>0</v>
      </c>
      <c r="H99" s="67">
        <f t="shared" si="50"/>
        <v>0</v>
      </c>
      <c r="I99" s="67">
        <f t="shared" si="50"/>
        <v>0</v>
      </c>
      <c r="J99" s="67">
        <f t="shared" si="50"/>
        <v>0</v>
      </c>
      <c r="K99" s="67">
        <f t="shared" si="50"/>
        <v>0</v>
      </c>
      <c r="L99" s="67">
        <f t="shared" si="50"/>
        <v>0</v>
      </c>
      <c r="M99" s="67">
        <f t="shared" si="50"/>
        <v>0</v>
      </c>
      <c r="N99" s="67">
        <f t="shared" si="50"/>
        <v>0</v>
      </c>
      <c r="O99" s="67">
        <f t="shared" si="50"/>
        <v>0</v>
      </c>
      <c r="P99" s="67">
        <f t="shared" si="50"/>
        <v>0</v>
      </c>
    </row>
    <row r="100" spans="1:16" ht="25.5" hidden="1">
      <c r="A100" s="65"/>
      <c r="B100" s="40" t="s">
        <v>3</v>
      </c>
      <c r="C100" s="66" t="s">
        <v>95</v>
      </c>
      <c r="D100" s="77">
        <v>50</v>
      </c>
      <c r="E100" s="63">
        <f>D100+SUM(F100:P100)</f>
        <v>50</v>
      </c>
      <c r="F100" s="67"/>
      <c r="G100" s="67"/>
      <c r="H100" s="68"/>
      <c r="I100" s="68"/>
      <c r="J100" s="67"/>
      <c r="K100" s="67"/>
      <c r="L100" s="67"/>
      <c r="M100" s="67"/>
      <c r="N100" s="67"/>
      <c r="O100" s="67"/>
      <c r="P100" s="67"/>
    </row>
    <row r="101" spans="1:16" ht="25.5" hidden="1">
      <c r="A101" s="65"/>
      <c r="B101" s="40" t="s">
        <v>11</v>
      </c>
      <c r="C101" s="66" t="s">
        <v>12</v>
      </c>
      <c r="D101" s="77">
        <v>10</v>
      </c>
      <c r="E101" s="63">
        <f>D101+SUM(F101:P101)</f>
        <v>10</v>
      </c>
      <c r="F101" s="67"/>
      <c r="G101" s="67"/>
      <c r="H101" s="68"/>
      <c r="I101" s="68"/>
      <c r="J101" s="67"/>
      <c r="K101" s="67"/>
      <c r="L101" s="67"/>
      <c r="M101" s="67"/>
      <c r="N101" s="67"/>
      <c r="O101" s="67"/>
      <c r="P101" s="67"/>
    </row>
    <row r="102" spans="1:16" ht="25.5" hidden="1">
      <c r="A102" s="80" t="s">
        <v>246</v>
      </c>
      <c r="B102" s="40"/>
      <c r="C102" s="60" t="s">
        <v>116</v>
      </c>
      <c r="D102" s="67">
        <f>D103</f>
        <v>22</v>
      </c>
      <c r="E102" s="67">
        <f aca="true" t="shared" si="51" ref="E102:P104">E103</f>
        <v>22</v>
      </c>
      <c r="F102" s="67">
        <f t="shared" si="51"/>
        <v>0</v>
      </c>
      <c r="G102" s="67">
        <f t="shared" si="51"/>
        <v>0</v>
      </c>
      <c r="H102" s="67">
        <f t="shared" si="51"/>
        <v>0</v>
      </c>
      <c r="I102" s="67">
        <f t="shared" si="51"/>
        <v>0</v>
      </c>
      <c r="J102" s="67">
        <f t="shared" si="51"/>
        <v>0</v>
      </c>
      <c r="K102" s="67">
        <f t="shared" si="51"/>
        <v>0</v>
      </c>
      <c r="L102" s="67">
        <f t="shared" si="51"/>
        <v>0</v>
      </c>
      <c r="M102" s="67">
        <f t="shared" si="51"/>
        <v>0</v>
      </c>
      <c r="N102" s="67">
        <f t="shared" si="51"/>
        <v>0</v>
      </c>
      <c r="O102" s="67">
        <f t="shared" si="51"/>
        <v>0</v>
      </c>
      <c r="P102" s="67">
        <f t="shared" si="51"/>
        <v>0</v>
      </c>
    </row>
    <row r="103" spans="1:16" ht="38.25" hidden="1">
      <c r="A103" s="65" t="s">
        <v>247</v>
      </c>
      <c r="B103" s="40"/>
      <c r="C103" s="56" t="s">
        <v>249</v>
      </c>
      <c r="D103" s="67">
        <f>D104</f>
        <v>22</v>
      </c>
      <c r="E103" s="67">
        <f t="shared" si="51"/>
        <v>22</v>
      </c>
      <c r="F103" s="67">
        <f t="shared" si="51"/>
        <v>0</v>
      </c>
      <c r="G103" s="67">
        <f t="shared" si="51"/>
        <v>0</v>
      </c>
      <c r="H103" s="67">
        <f t="shared" si="51"/>
        <v>0</v>
      </c>
      <c r="I103" s="67">
        <f t="shared" si="51"/>
        <v>0</v>
      </c>
      <c r="J103" s="67">
        <f t="shared" si="51"/>
        <v>0</v>
      </c>
      <c r="K103" s="67">
        <f t="shared" si="51"/>
        <v>0</v>
      </c>
      <c r="L103" s="67">
        <f t="shared" si="51"/>
        <v>0</v>
      </c>
      <c r="M103" s="67">
        <f t="shared" si="51"/>
        <v>0</v>
      </c>
      <c r="N103" s="67">
        <f t="shared" si="51"/>
        <v>0</v>
      </c>
      <c r="O103" s="67">
        <f t="shared" si="51"/>
        <v>0</v>
      </c>
      <c r="P103" s="67">
        <f t="shared" si="51"/>
        <v>0</v>
      </c>
    </row>
    <row r="104" spans="1:16" ht="25.5" hidden="1">
      <c r="A104" s="65" t="s">
        <v>248</v>
      </c>
      <c r="B104" s="40"/>
      <c r="C104" s="56" t="s">
        <v>250</v>
      </c>
      <c r="D104" s="67">
        <f>D105</f>
        <v>22</v>
      </c>
      <c r="E104" s="67">
        <f t="shared" si="51"/>
        <v>22</v>
      </c>
      <c r="F104" s="67">
        <f t="shared" si="51"/>
        <v>0</v>
      </c>
      <c r="G104" s="67">
        <f t="shared" si="51"/>
        <v>0</v>
      </c>
      <c r="H104" s="67">
        <f t="shared" si="51"/>
        <v>0</v>
      </c>
      <c r="I104" s="67">
        <f t="shared" si="51"/>
        <v>0</v>
      </c>
      <c r="J104" s="67">
        <f t="shared" si="51"/>
        <v>0</v>
      </c>
      <c r="K104" s="67">
        <f t="shared" si="51"/>
        <v>0</v>
      </c>
      <c r="L104" s="67">
        <f t="shared" si="51"/>
        <v>0</v>
      </c>
      <c r="M104" s="67">
        <f t="shared" si="51"/>
        <v>0</v>
      </c>
      <c r="N104" s="67">
        <f t="shared" si="51"/>
        <v>0</v>
      </c>
      <c r="O104" s="67">
        <f t="shared" si="51"/>
        <v>0</v>
      </c>
      <c r="P104" s="67">
        <f t="shared" si="51"/>
        <v>0</v>
      </c>
    </row>
    <row r="105" spans="1:16" ht="25.5" hidden="1">
      <c r="A105" s="65"/>
      <c r="B105" s="40" t="s">
        <v>3</v>
      </c>
      <c r="C105" s="66" t="s">
        <v>95</v>
      </c>
      <c r="D105" s="67">
        <v>22</v>
      </c>
      <c r="E105" s="63">
        <f>D105+SUM(F105:P105)</f>
        <v>22</v>
      </c>
      <c r="F105" s="67"/>
      <c r="G105" s="67"/>
      <c r="H105" s="68"/>
      <c r="I105" s="68"/>
      <c r="J105" s="67"/>
      <c r="K105" s="67"/>
      <c r="L105" s="67"/>
      <c r="M105" s="67"/>
      <c r="N105" s="67"/>
      <c r="O105" s="67"/>
      <c r="P105" s="67"/>
    </row>
    <row r="106" spans="1:16" ht="51" hidden="1">
      <c r="A106" s="80" t="s">
        <v>251</v>
      </c>
      <c r="B106" s="40"/>
      <c r="C106" s="60" t="s">
        <v>117</v>
      </c>
      <c r="D106" s="67">
        <f>D107+D110</f>
        <v>700</v>
      </c>
      <c r="E106" s="67">
        <f aca="true" t="shared" si="52" ref="E106:P106">E107+E110</f>
        <v>700</v>
      </c>
      <c r="F106" s="67">
        <f t="shared" si="52"/>
        <v>0</v>
      </c>
      <c r="G106" s="67">
        <f t="shared" si="52"/>
        <v>0</v>
      </c>
      <c r="H106" s="67">
        <f t="shared" si="52"/>
        <v>0</v>
      </c>
      <c r="I106" s="67">
        <f t="shared" si="52"/>
        <v>0</v>
      </c>
      <c r="J106" s="67">
        <f t="shared" si="52"/>
        <v>0</v>
      </c>
      <c r="K106" s="67">
        <f t="shared" si="52"/>
        <v>0</v>
      </c>
      <c r="L106" s="67">
        <f t="shared" si="52"/>
        <v>0</v>
      </c>
      <c r="M106" s="67">
        <f t="shared" si="52"/>
        <v>0</v>
      </c>
      <c r="N106" s="67">
        <f t="shared" si="52"/>
        <v>0</v>
      </c>
      <c r="O106" s="67">
        <f t="shared" si="52"/>
        <v>0</v>
      </c>
      <c r="P106" s="67">
        <f t="shared" si="52"/>
        <v>0</v>
      </c>
    </row>
    <row r="107" spans="1:16" ht="51" hidden="1">
      <c r="A107" s="65" t="s">
        <v>252</v>
      </c>
      <c r="B107" s="40"/>
      <c r="C107" s="66" t="s">
        <v>525</v>
      </c>
      <c r="D107" s="67">
        <f>D108</f>
        <v>700</v>
      </c>
      <c r="E107" s="67">
        <f aca="true" t="shared" si="53" ref="E107:P108">E108</f>
        <v>700</v>
      </c>
      <c r="F107" s="67">
        <f t="shared" si="53"/>
        <v>0</v>
      </c>
      <c r="G107" s="67">
        <f t="shared" si="53"/>
        <v>0</v>
      </c>
      <c r="H107" s="67">
        <f t="shared" si="53"/>
        <v>0</v>
      </c>
      <c r="I107" s="67">
        <f t="shared" si="53"/>
        <v>0</v>
      </c>
      <c r="J107" s="67">
        <f t="shared" si="53"/>
        <v>0</v>
      </c>
      <c r="K107" s="67">
        <f t="shared" si="53"/>
        <v>0</v>
      </c>
      <c r="L107" s="67">
        <f t="shared" si="53"/>
        <v>0</v>
      </c>
      <c r="M107" s="67">
        <f t="shared" si="53"/>
        <v>0</v>
      </c>
      <c r="N107" s="67">
        <f t="shared" si="53"/>
        <v>0</v>
      </c>
      <c r="O107" s="67">
        <f t="shared" si="53"/>
        <v>0</v>
      </c>
      <c r="P107" s="67">
        <f t="shared" si="53"/>
        <v>0</v>
      </c>
    </row>
    <row r="108" spans="1:16" ht="83.25" customHeight="1" hidden="1">
      <c r="A108" s="65" t="s">
        <v>253</v>
      </c>
      <c r="B108" s="40"/>
      <c r="C108" s="66" t="s">
        <v>526</v>
      </c>
      <c r="D108" s="67">
        <f>D109</f>
        <v>700</v>
      </c>
      <c r="E108" s="67">
        <f t="shared" si="53"/>
        <v>700</v>
      </c>
      <c r="F108" s="67">
        <f t="shared" si="53"/>
        <v>0</v>
      </c>
      <c r="G108" s="67">
        <f t="shared" si="53"/>
        <v>0</v>
      </c>
      <c r="H108" s="67">
        <f t="shared" si="53"/>
        <v>0</v>
      </c>
      <c r="I108" s="67">
        <f t="shared" si="53"/>
        <v>0</v>
      </c>
      <c r="J108" s="67">
        <f t="shared" si="53"/>
        <v>0</v>
      </c>
      <c r="K108" s="67">
        <f t="shared" si="53"/>
        <v>0</v>
      </c>
      <c r="L108" s="67">
        <f t="shared" si="53"/>
        <v>0</v>
      </c>
      <c r="M108" s="67">
        <f t="shared" si="53"/>
        <v>0</v>
      </c>
      <c r="N108" s="67">
        <f t="shared" si="53"/>
        <v>0</v>
      </c>
      <c r="O108" s="67">
        <f t="shared" si="53"/>
        <v>0</v>
      </c>
      <c r="P108" s="67">
        <f t="shared" si="53"/>
        <v>0</v>
      </c>
    </row>
    <row r="109" spans="1:16" ht="25.5" hidden="1">
      <c r="A109" s="65"/>
      <c r="B109" s="40" t="s">
        <v>3</v>
      </c>
      <c r="C109" s="66" t="s">
        <v>95</v>
      </c>
      <c r="D109" s="67">
        <f>410+290</f>
        <v>700</v>
      </c>
      <c r="E109" s="63">
        <f>D109+SUM(F109:P109)</f>
        <v>700</v>
      </c>
      <c r="F109" s="67">
        <f>428.223-428.223</f>
        <v>0</v>
      </c>
      <c r="G109" s="67"/>
      <c r="H109" s="68"/>
      <c r="I109" s="68"/>
      <c r="J109" s="67"/>
      <c r="K109" s="77"/>
      <c r="L109" s="67"/>
      <c r="M109" s="67"/>
      <c r="N109" s="67"/>
      <c r="O109" s="67"/>
      <c r="P109" s="67"/>
    </row>
    <row r="110" spans="1:16" ht="12.75" hidden="1">
      <c r="A110" s="65"/>
      <c r="B110" s="40"/>
      <c r="C110" s="66"/>
      <c r="D110" s="67">
        <f>D111</f>
        <v>0</v>
      </c>
      <c r="E110" s="67">
        <f aca="true" t="shared" si="54" ref="E110:P111">E111</f>
        <v>0</v>
      </c>
      <c r="F110" s="67">
        <f t="shared" si="54"/>
        <v>0</v>
      </c>
      <c r="G110" s="67">
        <f t="shared" si="54"/>
        <v>0</v>
      </c>
      <c r="H110" s="67">
        <f t="shared" si="54"/>
        <v>0</v>
      </c>
      <c r="I110" s="67">
        <f t="shared" si="54"/>
        <v>0</v>
      </c>
      <c r="J110" s="67">
        <f t="shared" si="54"/>
        <v>0</v>
      </c>
      <c r="K110" s="77">
        <f t="shared" si="54"/>
        <v>0</v>
      </c>
      <c r="L110" s="67">
        <f t="shared" si="54"/>
        <v>0</v>
      </c>
      <c r="M110" s="67">
        <f t="shared" si="54"/>
        <v>0</v>
      </c>
      <c r="N110" s="67">
        <f t="shared" si="54"/>
        <v>0</v>
      </c>
      <c r="O110" s="67">
        <f t="shared" si="54"/>
        <v>0</v>
      </c>
      <c r="P110" s="67">
        <f t="shared" si="54"/>
        <v>0</v>
      </c>
    </row>
    <row r="111" spans="1:16" ht="12.75" hidden="1">
      <c r="A111" s="65"/>
      <c r="B111" s="40"/>
      <c r="C111" s="66"/>
      <c r="D111" s="67">
        <f>D112</f>
        <v>0</v>
      </c>
      <c r="E111" s="67">
        <f t="shared" si="54"/>
        <v>0</v>
      </c>
      <c r="F111" s="67">
        <f t="shared" si="54"/>
        <v>0</v>
      </c>
      <c r="G111" s="67">
        <f t="shared" si="54"/>
        <v>0</v>
      </c>
      <c r="H111" s="67">
        <f t="shared" si="54"/>
        <v>0</v>
      </c>
      <c r="I111" s="67">
        <f t="shared" si="54"/>
        <v>0</v>
      </c>
      <c r="J111" s="67">
        <f t="shared" si="54"/>
        <v>0</v>
      </c>
      <c r="K111" s="77">
        <f t="shared" si="54"/>
        <v>0</v>
      </c>
      <c r="L111" s="67">
        <f t="shared" si="54"/>
        <v>0</v>
      </c>
      <c r="M111" s="67">
        <f t="shared" si="54"/>
        <v>0</v>
      </c>
      <c r="N111" s="67">
        <f t="shared" si="54"/>
        <v>0</v>
      </c>
      <c r="O111" s="67">
        <f t="shared" si="54"/>
        <v>0</v>
      </c>
      <c r="P111" s="67">
        <f t="shared" si="54"/>
        <v>0</v>
      </c>
    </row>
    <row r="112" spans="1:16" ht="12.75" hidden="1">
      <c r="A112" s="65"/>
      <c r="B112" s="40"/>
      <c r="C112" s="66"/>
      <c r="D112" s="67"/>
      <c r="E112" s="63">
        <f>D112+SUM(F112:P112)</f>
        <v>0</v>
      </c>
      <c r="F112" s="67"/>
      <c r="G112" s="67"/>
      <c r="H112" s="68"/>
      <c r="I112" s="68"/>
      <c r="J112" s="67"/>
      <c r="K112" s="77"/>
      <c r="L112" s="67"/>
      <c r="M112" s="67"/>
      <c r="N112" s="67"/>
      <c r="O112" s="67"/>
      <c r="P112" s="67"/>
    </row>
    <row r="113" spans="1:16" ht="38.25" hidden="1">
      <c r="A113" s="62" t="s">
        <v>254</v>
      </c>
      <c r="B113" s="11"/>
      <c r="C113" s="59" t="s">
        <v>428</v>
      </c>
      <c r="D113" s="71">
        <f>D114</f>
        <v>31</v>
      </c>
      <c r="E113" s="71">
        <f aca="true" t="shared" si="55" ref="E113:P115">E114</f>
        <v>31</v>
      </c>
      <c r="F113" s="71">
        <f t="shared" si="55"/>
        <v>0</v>
      </c>
      <c r="G113" s="71">
        <f t="shared" si="55"/>
        <v>0</v>
      </c>
      <c r="H113" s="71">
        <f t="shared" si="55"/>
        <v>0</v>
      </c>
      <c r="I113" s="71">
        <f t="shared" si="55"/>
        <v>0</v>
      </c>
      <c r="J113" s="71">
        <f t="shared" si="55"/>
        <v>0</v>
      </c>
      <c r="K113" s="71">
        <f t="shared" si="55"/>
        <v>0</v>
      </c>
      <c r="L113" s="71">
        <f t="shared" si="55"/>
        <v>0</v>
      </c>
      <c r="M113" s="71">
        <f t="shared" si="55"/>
        <v>0</v>
      </c>
      <c r="N113" s="71">
        <f t="shared" si="55"/>
        <v>0</v>
      </c>
      <c r="O113" s="71">
        <f t="shared" si="55"/>
        <v>0</v>
      </c>
      <c r="P113" s="71">
        <f t="shared" si="55"/>
        <v>0</v>
      </c>
    </row>
    <row r="114" spans="1:16" ht="38.25" hidden="1">
      <c r="A114" s="80" t="s">
        <v>255</v>
      </c>
      <c r="B114" s="97"/>
      <c r="C114" s="60" t="s">
        <v>474</v>
      </c>
      <c r="D114" s="67">
        <f>D115</f>
        <v>31</v>
      </c>
      <c r="E114" s="67">
        <f t="shared" si="55"/>
        <v>31</v>
      </c>
      <c r="F114" s="67">
        <f t="shared" si="55"/>
        <v>0</v>
      </c>
      <c r="G114" s="67">
        <f t="shared" si="55"/>
        <v>0</v>
      </c>
      <c r="H114" s="67">
        <f t="shared" si="55"/>
        <v>0</v>
      </c>
      <c r="I114" s="67">
        <f t="shared" si="55"/>
        <v>0</v>
      </c>
      <c r="J114" s="67">
        <f t="shared" si="55"/>
        <v>0</v>
      </c>
      <c r="K114" s="67">
        <f t="shared" si="55"/>
        <v>0</v>
      </c>
      <c r="L114" s="67">
        <f t="shared" si="55"/>
        <v>0</v>
      </c>
      <c r="M114" s="67">
        <f t="shared" si="55"/>
        <v>0</v>
      </c>
      <c r="N114" s="67">
        <f t="shared" si="55"/>
        <v>0</v>
      </c>
      <c r="O114" s="67">
        <f t="shared" si="55"/>
        <v>0</v>
      </c>
      <c r="P114" s="67">
        <f t="shared" si="55"/>
        <v>0</v>
      </c>
    </row>
    <row r="115" spans="1:16" ht="25.5" hidden="1">
      <c r="A115" s="65" t="s">
        <v>256</v>
      </c>
      <c r="B115" s="40"/>
      <c r="C115" s="56" t="s">
        <v>258</v>
      </c>
      <c r="D115" s="67">
        <f>D116</f>
        <v>31</v>
      </c>
      <c r="E115" s="67">
        <f t="shared" si="55"/>
        <v>31</v>
      </c>
      <c r="F115" s="67">
        <f t="shared" si="55"/>
        <v>0</v>
      </c>
      <c r="G115" s="67">
        <f t="shared" si="55"/>
        <v>0</v>
      </c>
      <c r="H115" s="67">
        <f t="shared" si="55"/>
        <v>0</v>
      </c>
      <c r="I115" s="67">
        <f t="shared" si="55"/>
        <v>0</v>
      </c>
      <c r="J115" s="67">
        <f t="shared" si="55"/>
        <v>0</v>
      </c>
      <c r="K115" s="67">
        <f t="shared" si="55"/>
        <v>0</v>
      </c>
      <c r="L115" s="67">
        <f t="shared" si="55"/>
        <v>0</v>
      </c>
      <c r="M115" s="67">
        <f t="shared" si="55"/>
        <v>0</v>
      </c>
      <c r="N115" s="67">
        <f t="shared" si="55"/>
        <v>0</v>
      </c>
      <c r="O115" s="67">
        <f t="shared" si="55"/>
        <v>0</v>
      </c>
      <c r="P115" s="67">
        <f t="shared" si="55"/>
        <v>0</v>
      </c>
    </row>
    <row r="116" spans="1:16" ht="25.5" hidden="1">
      <c r="A116" s="65"/>
      <c r="B116" s="40" t="s">
        <v>3</v>
      </c>
      <c r="C116" s="66" t="s">
        <v>95</v>
      </c>
      <c r="D116" s="67">
        <f>10+21</f>
        <v>31</v>
      </c>
      <c r="E116" s="63">
        <f>D116+SUM(F116:P116)</f>
        <v>31</v>
      </c>
      <c r="F116" s="67"/>
      <c r="G116" s="67"/>
      <c r="H116" s="68"/>
      <c r="I116" s="68"/>
      <c r="J116" s="67"/>
      <c r="K116" s="67"/>
      <c r="L116" s="67"/>
      <c r="M116" s="67"/>
      <c r="N116" s="67"/>
      <c r="O116" s="67"/>
      <c r="P116" s="67"/>
    </row>
    <row r="117" spans="1:16" ht="51" hidden="1">
      <c r="A117" s="62" t="s">
        <v>259</v>
      </c>
      <c r="B117" s="11"/>
      <c r="C117" s="59" t="s">
        <v>118</v>
      </c>
      <c r="D117" s="71">
        <f>D118+D129</f>
        <v>942</v>
      </c>
      <c r="E117" s="71">
        <f aca="true" t="shared" si="56" ref="E117:P117">E118+E129</f>
        <v>942</v>
      </c>
      <c r="F117" s="71">
        <f t="shared" si="56"/>
        <v>0</v>
      </c>
      <c r="G117" s="71">
        <f t="shared" si="56"/>
        <v>0</v>
      </c>
      <c r="H117" s="71">
        <f t="shared" si="56"/>
        <v>0</v>
      </c>
      <c r="I117" s="71">
        <f t="shared" si="56"/>
        <v>0</v>
      </c>
      <c r="J117" s="71">
        <f t="shared" si="56"/>
        <v>0</v>
      </c>
      <c r="K117" s="71">
        <f t="shared" si="56"/>
        <v>0</v>
      </c>
      <c r="L117" s="71">
        <f t="shared" si="56"/>
        <v>0</v>
      </c>
      <c r="M117" s="71">
        <f t="shared" si="56"/>
        <v>0</v>
      </c>
      <c r="N117" s="71">
        <f t="shared" si="56"/>
        <v>0</v>
      </c>
      <c r="O117" s="71">
        <f t="shared" si="56"/>
        <v>0</v>
      </c>
      <c r="P117" s="71">
        <f t="shared" si="56"/>
        <v>0</v>
      </c>
    </row>
    <row r="118" spans="1:16" ht="25.5" hidden="1">
      <c r="A118" s="80" t="s">
        <v>260</v>
      </c>
      <c r="B118" s="97"/>
      <c r="C118" s="60" t="s">
        <v>262</v>
      </c>
      <c r="D118" s="67">
        <f>D119+D126+D124+D122</f>
        <v>860</v>
      </c>
      <c r="E118" s="67">
        <f aca="true" t="shared" si="57" ref="E118:P118">E119+E126+E124+E122</f>
        <v>860</v>
      </c>
      <c r="F118" s="67">
        <f t="shared" si="57"/>
        <v>0</v>
      </c>
      <c r="G118" s="67">
        <f t="shared" si="57"/>
        <v>0</v>
      </c>
      <c r="H118" s="67">
        <f t="shared" si="57"/>
        <v>0</v>
      </c>
      <c r="I118" s="67">
        <f t="shared" si="57"/>
        <v>0</v>
      </c>
      <c r="J118" s="67">
        <f t="shared" si="57"/>
        <v>0</v>
      </c>
      <c r="K118" s="67">
        <f t="shared" si="57"/>
        <v>0</v>
      </c>
      <c r="L118" s="67">
        <f t="shared" si="57"/>
        <v>0</v>
      </c>
      <c r="M118" s="67">
        <f t="shared" si="57"/>
        <v>0</v>
      </c>
      <c r="N118" s="67">
        <f t="shared" si="57"/>
        <v>0</v>
      </c>
      <c r="O118" s="67">
        <f t="shared" si="57"/>
        <v>0</v>
      </c>
      <c r="P118" s="67">
        <f t="shared" si="57"/>
        <v>0</v>
      </c>
    </row>
    <row r="119" spans="1:16" ht="25.5" hidden="1">
      <c r="A119" s="65" t="s">
        <v>261</v>
      </c>
      <c r="B119" s="40"/>
      <c r="C119" s="56" t="s">
        <v>263</v>
      </c>
      <c r="D119" s="67">
        <f>D120+D121</f>
        <v>600</v>
      </c>
      <c r="E119" s="67">
        <f aca="true" t="shared" si="58" ref="E119:P119">E120+E121</f>
        <v>600</v>
      </c>
      <c r="F119" s="67">
        <f t="shared" si="58"/>
        <v>0</v>
      </c>
      <c r="G119" s="67">
        <f t="shared" si="58"/>
        <v>0</v>
      </c>
      <c r="H119" s="67">
        <f t="shared" si="58"/>
        <v>0</v>
      </c>
      <c r="I119" s="67">
        <f t="shared" si="58"/>
        <v>0</v>
      </c>
      <c r="J119" s="67">
        <f t="shared" si="58"/>
        <v>0</v>
      </c>
      <c r="K119" s="67">
        <f t="shared" si="58"/>
        <v>0</v>
      </c>
      <c r="L119" s="67">
        <f t="shared" si="58"/>
        <v>0</v>
      </c>
      <c r="M119" s="67">
        <f t="shared" si="58"/>
        <v>0</v>
      </c>
      <c r="N119" s="67">
        <f t="shared" si="58"/>
        <v>0</v>
      </c>
      <c r="O119" s="67">
        <f t="shared" si="58"/>
        <v>0</v>
      </c>
      <c r="P119" s="67">
        <f t="shared" si="58"/>
        <v>0</v>
      </c>
    </row>
    <row r="120" spans="1:16" ht="25.5" hidden="1">
      <c r="A120" s="65"/>
      <c r="B120" s="40" t="s">
        <v>3</v>
      </c>
      <c r="C120" s="66" t="s">
        <v>95</v>
      </c>
      <c r="D120" s="67"/>
      <c r="E120" s="63">
        <f>D120+SUM(F120:P120)</f>
        <v>0</v>
      </c>
      <c r="F120" s="67"/>
      <c r="G120" s="67"/>
      <c r="H120" s="68"/>
      <c r="I120" s="68"/>
      <c r="J120" s="67"/>
      <c r="K120" s="67"/>
      <c r="L120" s="67"/>
      <c r="M120" s="67"/>
      <c r="N120" s="67"/>
      <c r="O120" s="67"/>
      <c r="P120" s="67"/>
    </row>
    <row r="121" spans="1:16" ht="12.75" hidden="1">
      <c r="A121" s="65"/>
      <c r="B121" s="40" t="s">
        <v>4</v>
      </c>
      <c r="C121" s="66" t="s">
        <v>5</v>
      </c>
      <c r="D121" s="74">
        <v>600</v>
      </c>
      <c r="E121" s="63">
        <f>D121+SUM(F121:P121)</f>
        <v>600</v>
      </c>
      <c r="F121" s="67"/>
      <c r="G121" s="67"/>
      <c r="H121" s="68"/>
      <c r="I121" s="68"/>
      <c r="J121" s="67"/>
      <c r="K121" s="69"/>
      <c r="L121" s="67"/>
      <c r="M121" s="67"/>
      <c r="N121" s="67"/>
      <c r="O121" s="67"/>
      <c r="P121" s="67"/>
    </row>
    <row r="122" spans="1:16" ht="12.75" hidden="1">
      <c r="A122" s="65" t="s">
        <v>544</v>
      </c>
      <c r="B122" s="40"/>
      <c r="C122" s="66" t="s">
        <v>545</v>
      </c>
      <c r="D122" s="74">
        <f>D123</f>
        <v>60</v>
      </c>
      <c r="E122" s="74">
        <f aca="true" t="shared" si="59" ref="E122:P122">E123</f>
        <v>60</v>
      </c>
      <c r="F122" s="74">
        <f t="shared" si="59"/>
        <v>0</v>
      </c>
      <c r="G122" s="74">
        <f t="shared" si="59"/>
        <v>0</v>
      </c>
      <c r="H122" s="74">
        <f t="shared" si="59"/>
        <v>0</v>
      </c>
      <c r="I122" s="74">
        <f t="shared" si="59"/>
        <v>0</v>
      </c>
      <c r="J122" s="74">
        <f t="shared" si="59"/>
        <v>0</v>
      </c>
      <c r="K122" s="74">
        <f t="shared" si="59"/>
        <v>0</v>
      </c>
      <c r="L122" s="74">
        <f t="shared" si="59"/>
        <v>0</v>
      </c>
      <c r="M122" s="74">
        <f t="shared" si="59"/>
        <v>0</v>
      </c>
      <c r="N122" s="74">
        <f t="shared" si="59"/>
        <v>0</v>
      </c>
      <c r="O122" s="74">
        <f t="shared" si="59"/>
        <v>0</v>
      </c>
      <c r="P122" s="74">
        <f t="shared" si="59"/>
        <v>0</v>
      </c>
    </row>
    <row r="123" spans="1:16" ht="12.75" hidden="1">
      <c r="A123" s="65"/>
      <c r="B123" s="40" t="s">
        <v>4</v>
      </c>
      <c r="C123" s="66" t="s">
        <v>5</v>
      </c>
      <c r="D123" s="74">
        <v>60</v>
      </c>
      <c r="E123" s="63">
        <f>D123+SUM(F123:P123)</f>
        <v>60</v>
      </c>
      <c r="F123" s="67"/>
      <c r="G123" s="67"/>
      <c r="H123" s="68"/>
      <c r="I123" s="68"/>
      <c r="J123" s="67"/>
      <c r="K123" s="69"/>
      <c r="L123" s="67"/>
      <c r="M123" s="67"/>
      <c r="N123" s="67"/>
      <c r="O123" s="67"/>
      <c r="P123" s="67"/>
    </row>
    <row r="124" spans="1:16" ht="38.25" hidden="1">
      <c r="A124" s="65" t="s">
        <v>456</v>
      </c>
      <c r="B124" s="40"/>
      <c r="C124" s="66" t="s">
        <v>449</v>
      </c>
      <c r="D124" s="74">
        <f>D125</f>
        <v>0</v>
      </c>
      <c r="E124" s="74">
        <f aca="true" t="shared" si="60" ref="E124:P124">E125</f>
        <v>0</v>
      </c>
      <c r="F124" s="74">
        <f t="shared" si="60"/>
        <v>0</v>
      </c>
      <c r="G124" s="74">
        <f t="shared" si="60"/>
        <v>0</v>
      </c>
      <c r="H124" s="74">
        <f t="shared" si="60"/>
        <v>0</v>
      </c>
      <c r="I124" s="74">
        <f t="shared" si="60"/>
        <v>0</v>
      </c>
      <c r="J124" s="74">
        <f t="shared" si="60"/>
        <v>0</v>
      </c>
      <c r="K124" s="74">
        <f t="shared" si="60"/>
        <v>0</v>
      </c>
      <c r="L124" s="74">
        <f t="shared" si="60"/>
        <v>0</v>
      </c>
      <c r="M124" s="74">
        <f t="shared" si="60"/>
        <v>0</v>
      </c>
      <c r="N124" s="74">
        <f t="shared" si="60"/>
        <v>0</v>
      </c>
      <c r="O124" s="74">
        <f t="shared" si="60"/>
        <v>0</v>
      </c>
      <c r="P124" s="74">
        <f t="shared" si="60"/>
        <v>0</v>
      </c>
    </row>
    <row r="125" spans="1:16" ht="25.5" hidden="1">
      <c r="A125" s="65"/>
      <c r="B125" s="40" t="s">
        <v>3</v>
      </c>
      <c r="C125" s="66" t="s">
        <v>95</v>
      </c>
      <c r="D125" s="74"/>
      <c r="E125" s="63">
        <f>D125+SUM(F125:P125)</f>
        <v>0</v>
      </c>
      <c r="F125" s="67"/>
      <c r="G125" s="67"/>
      <c r="H125" s="68"/>
      <c r="I125" s="68"/>
      <c r="J125" s="67"/>
      <c r="K125" s="69"/>
      <c r="L125" s="67"/>
      <c r="M125" s="67"/>
      <c r="N125" s="67"/>
      <c r="O125" s="67"/>
      <c r="P125" s="67"/>
    </row>
    <row r="126" spans="1:16" ht="38.25" hidden="1">
      <c r="A126" s="65" t="s">
        <v>448</v>
      </c>
      <c r="B126" s="40"/>
      <c r="C126" s="56" t="s">
        <v>449</v>
      </c>
      <c r="D126" s="74">
        <f aca="true" t="shared" si="61" ref="D126:L126">D127+D128</f>
        <v>200</v>
      </c>
      <c r="E126" s="74">
        <f t="shared" si="61"/>
        <v>200</v>
      </c>
      <c r="F126" s="74">
        <f t="shared" si="61"/>
        <v>0</v>
      </c>
      <c r="G126" s="74">
        <f t="shared" si="61"/>
        <v>0</v>
      </c>
      <c r="H126" s="74">
        <f t="shared" si="61"/>
        <v>0</v>
      </c>
      <c r="I126" s="74">
        <f t="shared" si="61"/>
        <v>0</v>
      </c>
      <c r="J126" s="74">
        <f t="shared" si="61"/>
        <v>0</v>
      </c>
      <c r="K126" s="74">
        <f t="shared" si="61"/>
        <v>0</v>
      </c>
      <c r="L126" s="74">
        <f t="shared" si="61"/>
        <v>0</v>
      </c>
      <c r="M126" s="74">
        <f>M127+M128</f>
        <v>0</v>
      </c>
      <c r="N126" s="67"/>
      <c r="O126" s="67"/>
      <c r="P126" s="67"/>
    </row>
    <row r="127" spans="1:16" ht="25.5" hidden="1">
      <c r="A127" s="65"/>
      <c r="B127" s="40" t="s">
        <v>3</v>
      </c>
      <c r="C127" s="66" t="s">
        <v>95</v>
      </c>
      <c r="D127" s="74">
        <v>200</v>
      </c>
      <c r="E127" s="63">
        <f>D127+SUM(F127:P127)</f>
        <v>200</v>
      </c>
      <c r="F127" s="67"/>
      <c r="G127" s="67"/>
      <c r="H127" s="68"/>
      <c r="I127" s="68"/>
      <c r="J127" s="67"/>
      <c r="K127" s="69"/>
      <c r="L127" s="67"/>
      <c r="M127" s="67"/>
      <c r="N127" s="67"/>
      <c r="O127" s="67"/>
      <c r="P127" s="67"/>
    </row>
    <row r="128" spans="1:16" ht="25.5" hidden="1">
      <c r="A128" s="65"/>
      <c r="B128" s="40" t="s">
        <v>11</v>
      </c>
      <c r="C128" s="66" t="s">
        <v>12</v>
      </c>
      <c r="D128" s="74"/>
      <c r="E128" s="63">
        <f>D128+SUM(F128:P128)</f>
        <v>0</v>
      </c>
      <c r="F128" s="67"/>
      <c r="G128" s="67"/>
      <c r="H128" s="68"/>
      <c r="I128" s="68"/>
      <c r="J128" s="67"/>
      <c r="K128" s="69"/>
      <c r="L128" s="67"/>
      <c r="M128" s="67"/>
      <c r="N128" s="67"/>
      <c r="O128" s="67"/>
      <c r="P128" s="67"/>
    </row>
    <row r="129" spans="1:16" ht="25.5" hidden="1">
      <c r="A129" s="97" t="s">
        <v>264</v>
      </c>
      <c r="B129" s="97"/>
      <c r="C129" s="60" t="s">
        <v>119</v>
      </c>
      <c r="D129" s="67">
        <f>D130</f>
        <v>82</v>
      </c>
      <c r="E129" s="67">
        <f aca="true" t="shared" si="62" ref="E129:P130">E130</f>
        <v>82</v>
      </c>
      <c r="F129" s="67">
        <f t="shared" si="62"/>
        <v>0</v>
      </c>
      <c r="G129" s="67">
        <f t="shared" si="62"/>
        <v>0</v>
      </c>
      <c r="H129" s="67">
        <f t="shared" si="62"/>
        <v>0</v>
      </c>
      <c r="I129" s="67">
        <f t="shared" si="62"/>
        <v>0</v>
      </c>
      <c r="J129" s="67">
        <f t="shared" si="62"/>
        <v>0</v>
      </c>
      <c r="K129" s="67">
        <f t="shared" si="62"/>
        <v>0</v>
      </c>
      <c r="L129" s="67">
        <f t="shared" si="62"/>
        <v>0</v>
      </c>
      <c r="M129" s="67">
        <f t="shared" si="62"/>
        <v>0</v>
      </c>
      <c r="N129" s="67">
        <f t="shared" si="62"/>
        <v>0</v>
      </c>
      <c r="O129" s="67">
        <f t="shared" si="62"/>
        <v>0</v>
      </c>
      <c r="P129" s="67">
        <f t="shared" si="62"/>
        <v>0</v>
      </c>
    </row>
    <row r="130" spans="1:16" ht="38.25" hidden="1">
      <c r="A130" s="40" t="s">
        <v>265</v>
      </c>
      <c r="B130" s="40"/>
      <c r="C130" s="56" t="s">
        <v>266</v>
      </c>
      <c r="D130" s="67">
        <f>D131</f>
        <v>82</v>
      </c>
      <c r="E130" s="67">
        <f t="shared" si="62"/>
        <v>82</v>
      </c>
      <c r="F130" s="67">
        <f t="shared" si="62"/>
        <v>0</v>
      </c>
      <c r="G130" s="67">
        <f t="shared" si="62"/>
        <v>0</v>
      </c>
      <c r="H130" s="67">
        <f t="shared" si="62"/>
        <v>0</v>
      </c>
      <c r="I130" s="67">
        <f t="shared" si="62"/>
        <v>0</v>
      </c>
      <c r="J130" s="67">
        <f t="shared" si="62"/>
        <v>0</v>
      </c>
      <c r="K130" s="67">
        <f t="shared" si="62"/>
        <v>0</v>
      </c>
      <c r="L130" s="67">
        <f t="shared" si="62"/>
        <v>0</v>
      </c>
      <c r="M130" s="67">
        <f t="shared" si="62"/>
        <v>0</v>
      </c>
      <c r="N130" s="67">
        <f t="shared" si="62"/>
        <v>0</v>
      </c>
      <c r="O130" s="67">
        <f t="shared" si="62"/>
        <v>0</v>
      </c>
      <c r="P130" s="67">
        <f t="shared" si="62"/>
        <v>0</v>
      </c>
    </row>
    <row r="131" spans="1:16" ht="25.5" hidden="1">
      <c r="A131" s="65"/>
      <c r="B131" s="40" t="s">
        <v>11</v>
      </c>
      <c r="C131" s="66" t="s">
        <v>12</v>
      </c>
      <c r="D131" s="67">
        <v>82</v>
      </c>
      <c r="E131" s="63">
        <f>D131+SUM(F131:P131)</f>
        <v>82</v>
      </c>
      <c r="F131" s="67"/>
      <c r="G131" s="67"/>
      <c r="H131" s="68"/>
      <c r="I131" s="68"/>
      <c r="J131" s="67"/>
      <c r="K131" s="67"/>
      <c r="L131" s="67"/>
      <c r="M131" s="67"/>
      <c r="N131" s="67"/>
      <c r="O131" s="67"/>
      <c r="P131" s="67"/>
    </row>
    <row r="132" spans="1:16" ht="63.75" hidden="1">
      <c r="A132" s="62" t="s">
        <v>267</v>
      </c>
      <c r="B132" s="11"/>
      <c r="C132" s="59" t="s">
        <v>120</v>
      </c>
      <c r="D132" s="71">
        <f>D133+D149+D156+D166+D173+D183</f>
        <v>49619.20000000001</v>
      </c>
      <c r="E132" s="71">
        <f aca="true" t="shared" si="63" ref="E132:P132">E133+E149+E156+E166+E173+E183</f>
        <v>49619.20000000001</v>
      </c>
      <c r="F132" s="71">
        <f t="shared" si="63"/>
        <v>0</v>
      </c>
      <c r="G132" s="71">
        <f t="shared" si="63"/>
        <v>0</v>
      </c>
      <c r="H132" s="71">
        <f t="shared" si="63"/>
        <v>0</v>
      </c>
      <c r="I132" s="71">
        <f t="shared" si="63"/>
        <v>0</v>
      </c>
      <c r="J132" s="71">
        <f t="shared" si="63"/>
        <v>0</v>
      </c>
      <c r="K132" s="71">
        <f t="shared" si="63"/>
        <v>0</v>
      </c>
      <c r="L132" s="71">
        <f t="shared" si="63"/>
        <v>0</v>
      </c>
      <c r="M132" s="71">
        <f t="shared" si="63"/>
        <v>0</v>
      </c>
      <c r="N132" s="71">
        <f t="shared" si="63"/>
        <v>0</v>
      </c>
      <c r="O132" s="71">
        <f t="shared" si="63"/>
        <v>0</v>
      </c>
      <c r="P132" s="71">
        <f t="shared" si="63"/>
        <v>0</v>
      </c>
    </row>
    <row r="133" spans="1:16" ht="12.75" hidden="1">
      <c r="A133" s="80" t="s">
        <v>268</v>
      </c>
      <c r="B133" s="40"/>
      <c r="C133" s="60" t="s">
        <v>121</v>
      </c>
      <c r="D133" s="67">
        <f>D134+D137+D140+D143+D146</f>
        <v>23758.8</v>
      </c>
      <c r="E133" s="67">
        <f aca="true" t="shared" si="64" ref="E133:P133">E134+E137+E140+E143+E146</f>
        <v>23758.8</v>
      </c>
      <c r="F133" s="67">
        <f t="shared" si="64"/>
        <v>0</v>
      </c>
      <c r="G133" s="67">
        <f t="shared" si="64"/>
        <v>0</v>
      </c>
      <c r="H133" s="67">
        <f t="shared" si="64"/>
        <v>0</v>
      </c>
      <c r="I133" s="67">
        <f t="shared" si="64"/>
        <v>0</v>
      </c>
      <c r="J133" s="67">
        <f t="shared" si="64"/>
        <v>0</v>
      </c>
      <c r="K133" s="67">
        <f t="shared" si="64"/>
        <v>0</v>
      </c>
      <c r="L133" s="67">
        <f t="shared" si="64"/>
        <v>0</v>
      </c>
      <c r="M133" s="67">
        <f t="shared" si="64"/>
        <v>0</v>
      </c>
      <c r="N133" s="67">
        <f t="shared" si="64"/>
        <v>0</v>
      </c>
      <c r="O133" s="67">
        <f t="shared" si="64"/>
        <v>0</v>
      </c>
      <c r="P133" s="67">
        <f t="shared" si="64"/>
        <v>0</v>
      </c>
    </row>
    <row r="134" spans="1:16" ht="38.25" hidden="1">
      <c r="A134" s="65" t="s">
        <v>269</v>
      </c>
      <c r="B134" s="40"/>
      <c r="C134" s="56" t="s">
        <v>271</v>
      </c>
      <c r="D134" s="67">
        <f>D135</f>
        <v>10124.6</v>
      </c>
      <c r="E134" s="67">
        <f aca="true" t="shared" si="65" ref="E134:P135">E135</f>
        <v>10124.6</v>
      </c>
      <c r="F134" s="67">
        <f t="shared" si="65"/>
        <v>0</v>
      </c>
      <c r="G134" s="67">
        <f t="shared" si="65"/>
        <v>0</v>
      </c>
      <c r="H134" s="67">
        <f t="shared" si="65"/>
        <v>0</v>
      </c>
      <c r="I134" s="67">
        <f t="shared" si="65"/>
        <v>0</v>
      </c>
      <c r="J134" s="67">
        <f t="shared" si="65"/>
        <v>0</v>
      </c>
      <c r="K134" s="67">
        <f t="shared" si="65"/>
        <v>0</v>
      </c>
      <c r="L134" s="67">
        <f t="shared" si="65"/>
        <v>0</v>
      </c>
      <c r="M134" s="67">
        <f t="shared" si="65"/>
        <v>0</v>
      </c>
      <c r="N134" s="67">
        <f t="shared" si="65"/>
        <v>0</v>
      </c>
      <c r="O134" s="67">
        <f t="shared" si="65"/>
        <v>0</v>
      </c>
      <c r="P134" s="67">
        <f t="shared" si="65"/>
        <v>0</v>
      </c>
    </row>
    <row r="135" spans="1:16" ht="25.5" hidden="1">
      <c r="A135" s="65" t="s">
        <v>270</v>
      </c>
      <c r="B135" s="40"/>
      <c r="C135" s="56" t="s">
        <v>272</v>
      </c>
      <c r="D135" s="67">
        <f>D136</f>
        <v>10124.6</v>
      </c>
      <c r="E135" s="67">
        <f t="shared" si="65"/>
        <v>10124.6</v>
      </c>
      <c r="F135" s="67">
        <f t="shared" si="65"/>
        <v>0</v>
      </c>
      <c r="G135" s="67">
        <f t="shared" si="65"/>
        <v>0</v>
      </c>
      <c r="H135" s="67">
        <f t="shared" si="65"/>
        <v>0</v>
      </c>
      <c r="I135" s="67">
        <f t="shared" si="65"/>
        <v>0</v>
      </c>
      <c r="J135" s="67">
        <f t="shared" si="65"/>
        <v>0</v>
      </c>
      <c r="K135" s="67">
        <f t="shared" si="65"/>
        <v>0</v>
      </c>
      <c r="L135" s="67">
        <f t="shared" si="65"/>
        <v>0</v>
      </c>
      <c r="M135" s="67">
        <f t="shared" si="65"/>
        <v>0</v>
      </c>
      <c r="N135" s="67">
        <f t="shared" si="65"/>
        <v>0</v>
      </c>
      <c r="O135" s="67">
        <f t="shared" si="65"/>
        <v>0</v>
      </c>
      <c r="P135" s="67">
        <f t="shared" si="65"/>
        <v>0</v>
      </c>
    </row>
    <row r="136" spans="1:16" ht="25.5" hidden="1">
      <c r="A136" s="65"/>
      <c r="B136" s="40" t="s">
        <v>11</v>
      </c>
      <c r="C136" s="66" t="s">
        <v>12</v>
      </c>
      <c r="D136" s="67">
        <v>10124.6</v>
      </c>
      <c r="E136" s="63">
        <f>D136+SUM(F136:P136)</f>
        <v>10124.6</v>
      </c>
      <c r="F136" s="67"/>
      <c r="G136" s="67"/>
      <c r="H136" s="68"/>
      <c r="I136" s="68"/>
      <c r="J136" s="67"/>
      <c r="K136" s="69"/>
      <c r="L136" s="67">
        <f>-13.9876+13.9876</f>
        <v>0</v>
      </c>
      <c r="M136" s="67"/>
      <c r="N136" s="67"/>
      <c r="O136" s="67"/>
      <c r="P136" s="67"/>
    </row>
    <row r="137" spans="1:16" ht="38.25" hidden="1">
      <c r="A137" s="65" t="s">
        <v>273</v>
      </c>
      <c r="B137" s="40"/>
      <c r="C137" s="66" t="s">
        <v>275</v>
      </c>
      <c r="D137" s="67">
        <f>D138</f>
        <v>6519.9</v>
      </c>
      <c r="E137" s="67">
        <f aca="true" t="shared" si="66" ref="E137:P138">E138</f>
        <v>6519.9</v>
      </c>
      <c r="F137" s="67">
        <f t="shared" si="66"/>
        <v>0</v>
      </c>
      <c r="G137" s="67">
        <f t="shared" si="66"/>
        <v>0</v>
      </c>
      <c r="H137" s="67">
        <f t="shared" si="66"/>
        <v>0</v>
      </c>
      <c r="I137" s="67">
        <f t="shared" si="66"/>
        <v>0</v>
      </c>
      <c r="J137" s="67">
        <f t="shared" si="66"/>
        <v>0</v>
      </c>
      <c r="K137" s="67">
        <f t="shared" si="66"/>
        <v>0</v>
      </c>
      <c r="L137" s="67">
        <f t="shared" si="66"/>
        <v>0</v>
      </c>
      <c r="M137" s="67">
        <f t="shared" si="66"/>
        <v>0</v>
      </c>
      <c r="N137" s="67">
        <f t="shared" si="66"/>
        <v>0</v>
      </c>
      <c r="O137" s="67">
        <f t="shared" si="66"/>
        <v>0</v>
      </c>
      <c r="P137" s="67">
        <f t="shared" si="66"/>
        <v>0</v>
      </c>
    </row>
    <row r="138" spans="1:16" ht="25.5" hidden="1">
      <c r="A138" s="40" t="s">
        <v>274</v>
      </c>
      <c r="B138" s="40"/>
      <c r="C138" s="56" t="s">
        <v>272</v>
      </c>
      <c r="D138" s="67">
        <f>D139</f>
        <v>6519.9</v>
      </c>
      <c r="E138" s="67">
        <f t="shared" si="66"/>
        <v>6519.9</v>
      </c>
      <c r="F138" s="67">
        <f t="shared" si="66"/>
        <v>0</v>
      </c>
      <c r="G138" s="67">
        <f t="shared" si="66"/>
        <v>0</v>
      </c>
      <c r="H138" s="67">
        <f t="shared" si="66"/>
        <v>0</v>
      </c>
      <c r="I138" s="67">
        <f t="shared" si="66"/>
        <v>0</v>
      </c>
      <c r="J138" s="67">
        <f t="shared" si="66"/>
        <v>0</v>
      </c>
      <c r="K138" s="67">
        <f t="shared" si="66"/>
        <v>0</v>
      </c>
      <c r="L138" s="67">
        <f t="shared" si="66"/>
        <v>0</v>
      </c>
      <c r="M138" s="67">
        <f t="shared" si="66"/>
        <v>0</v>
      </c>
      <c r="N138" s="67">
        <f t="shared" si="66"/>
        <v>0</v>
      </c>
      <c r="O138" s="67">
        <f t="shared" si="66"/>
        <v>0</v>
      </c>
      <c r="P138" s="67">
        <f t="shared" si="66"/>
        <v>0</v>
      </c>
    </row>
    <row r="139" spans="1:16" ht="25.5" hidden="1">
      <c r="A139" s="65"/>
      <c r="B139" s="40" t="s">
        <v>11</v>
      </c>
      <c r="C139" s="66" t="s">
        <v>12</v>
      </c>
      <c r="D139" s="77">
        <f>3697.2+2822.7</f>
        <v>6519.9</v>
      </c>
      <c r="E139" s="63">
        <f>D139+SUM(F139:P139)</f>
        <v>6519.9</v>
      </c>
      <c r="F139" s="67"/>
      <c r="G139" s="67"/>
      <c r="H139" s="68"/>
      <c r="I139" s="68"/>
      <c r="J139" s="67"/>
      <c r="K139" s="67"/>
      <c r="L139" s="67"/>
      <c r="M139" s="67"/>
      <c r="N139" s="67"/>
      <c r="O139" s="67"/>
      <c r="P139" s="67"/>
    </row>
    <row r="140" spans="1:16" ht="31.5" customHeight="1" hidden="1">
      <c r="A140" s="65" t="s">
        <v>276</v>
      </c>
      <c r="B140" s="40"/>
      <c r="C140" s="56" t="s">
        <v>278</v>
      </c>
      <c r="D140" s="67">
        <f>D141</f>
        <v>6074</v>
      </c>
      <c r="E140" s="67">
        <f aca="true" t="shared" si="67" ref="E140:P141">E141</f>
        <v>6074</v>
      </c>
      <c r="F140" s="67">
        <f t="shared" si="67"/>
        <v>0</v>
      </c>
      <c r="G140" s="67">
        <f t="shared" si="67"/>
        <v>0</v>
      </c>
      <c r="H140" s="67">
        <f t="shared" si="67"/>
        <v>0</v>
      </c>
      <c r="I140" s="67">
        <f t="shared" si="67"/>
        <v>0</v>
      </c>
      <c r="J140" s="67">
        <f t="shared" si="67"/>
        <v>0</v>
      </c>
      <c r="K140" s="67">
        <f t="shared" si="67"/>
        <v>0</v>
      </c>
      <c r="L140" s="67">
        <f t="shared" si="67"/>
        <v>0</v>
      </c>
      <c r="M140" s="67">
        <f t="shared" si="67"/>
        <v>0</v>
      </c>
      <c r="N140" s="67">
        <f t="shared" si="67"/>
        <v>0</v>
      </c>
      <c r="O140" s="67">
        <f t="shared" si="67"/>
        <v>0</v>
      </c>
      <c r="P140" s="67">
        <f t="shared" si="67"/>
        <v>0</v>
      </c>
    </row>
    <row r="141" spans="1:16" ht="31.5" customHeight="1" hidden="1">
      <c r="A141" s="65" t="s">
        <v>277</v>
      </c>
      <c r="B141" s="40"/>
      <c r="C141" s="56" t="s">
        <v>272</v>
      </c>
      <c r="D141" s="67">
        <f>D142</f>
        <v>6074</v>
      </c>
      <c r="E141" s="67">
        <f t="shared" si="67"/>
        <v>6074</v>
      </c>
      <c r="F141" s="67">
        <f t="shared" si="67"/>
        <v>0</v>
      </c>
      <c r="G141" s="67">
        <f t="shared" si="67"/>
        <v>0</v>
      </c>
      <c r="H141" s="67">
        <f t="shared" si="67"/>
        <v>0</v>
      </c>
      <c r="I141" s="67">
        <f t="shared" si="67"/>
        <v>0</v>
      </c>
      <c r="J141" s="67">
        <f t="shared" si="67"/>
        <v>0</v>
      </c>
      <c r="K141" s="67">
        <f t="shared" si="67"/>
        <v>0</v>
      </c>
      <c r="L141" s="67">
        <f t="shared" si="67"/>
        <v>0</v>
      </c>
      <c r="M141" s="67">
        <f t="shared" si="67"/>
        <v>0</v>
      </c>
      <c r="N141" s="67">
        <f t="shared" si="67"/>
        <v>0</v>
      </c>
      <c r="O141" s="67">
        <f t="shared" si="67"/>
        <v>0</v>
      </c>
      <c r="P141" s="67">
        <f t="shared" si="67"/>
        <v>0</v>
      </c>
    </row>
    <row r="142" spans="1:16" ht="25.5" hidden="1">
      <c r="A142" s="65"/>
      <c r="B142" s="40" t="s">
        <v>11</v>
      </c>
      <c r="C142" s="66" t="s">
        <v>12</v>
      </c>
      <c r="D142" s="67">
        <v>6074</v>
      </c>
      <c r="E142" s="63">
        <f>D142+SUM(F142:P142)</f>
        <v>6074</v>
      </c>
      <c r="F142" s="67"/>
      <c r="G142" s="67"/>
      <c r="H142" s="68"/>
      <c r="I142" s="68"/>
      <c r="J142" s="67"/>
      <c r="K142" s="67"/>
      <c r="L142" s="67"/>
      <c r="M142" s="67"/>
      <c r="N142" s="67"/>
      <c r="O142" s="67"/>
      <c r="P142" s="67"/>
    </row>
    <row r="143" spans="1:16" ht="25.5" hidden="1">
      <c r="A143" s="65" t="s">
        <v>279</v>
      </c>
      <c r="B143" s="40"/>
      <c r="C143" s="73" t="s">
        <v>281</v>
      </c>
      <c r="D143" s="67">
        <f>D144</f>
        <v>990.3000000000001</v>
      </c>
      <c r="E143" s="67">
        <f aca="true" t="shared" si="68" ref="E143:P144">E144</f>
        <v>990.3000000000001</v>
      </c>
      <c r="F143" s="67">
        <f t="shared" si="68"/>
        <v>0</v>
      </c>
      <c r="G143" s="67">
        <f t="shared" si="68"/>
        <v>0</v>
      </c>
      <c r="H143" s="67">
        <f t="shared" si="68"/>
        <v>0</v>
      </c>
      <c r="I143" s="67">
        <f t="shared" si="68"/>
        <v>0</v>
      </c>
      <c r="J143" s="67">
        <f t="shared" si="68"/>
        <v>0</v>
      </c>
      <c r="K143" s="67">
        <f t="shared" si="68"/>
        <v>0</v>
      </c>
      <c r="L143" s="67">
        <f t="shared" si="68"/>
        <v>0</v>
      </c>
      <c r="M143" s="67">
        <f t="shared" si="68"/>
        <v>0</v>
      </c>
      <c r="N143" s="67">
        <f t="shared" si="68"/>
        <v>0</v>
      </c>
      <c r="O143" s="67">
        <f t="shared" si="68"/>
        <v>0</v>
      </c>
      <c r="P143" s="67">
        <f t="shared" si="68"/>
        <v>0</v>
      </c>
    </row>
    <row r="144" spans="1:16" ht="12.75" hidden="1">
      <c r="A144" s="65" t="s">
        <v>280</v>
      </c>
      <c r="B144" s="40"/>
      <c r="C144" s="73" t="s">
        <v>282</v>
      </c>
      <c r="D144" s="67">
        <f>D145</f>
        <v>990.3000000000001</v>
      </c>
      <c r="E144" s="67">
        <f t="shared" si="68"/>
        <v>990.3000000000001</v>
      </c>
      <c r="F144" s="67">
        <f t="shared" si="68"/>
        <v>0</v>
      </c>
      <c r="G144" s="67">
        <f t="shared" si="68"/>
        <v>0</v>
      </c>
      <c r="H144" s="67">
        <f t="shared" si="68"/>
        <v>0</v>
      </c>
      <c r="I144" s="67">
        <f t="shared" si="68"/>
        <v>0</v>
      </c>
      <c r="J144" s="67">
        <f t="shared" si="68"/>
        <v>0</v>
      </c>
      <c r="K144" s="67">
        <f t="shared" si="68"/>
        <v>0</v>
      </c>
      <c r="L144" s="67">
        <f t="shared" si="68"/>
        <v>0</v>
      </c>
      <c r="M144" s="67">
        <f t="shared" si="68"/>
        <v>0</v>
      </c>
      <c r="N144" s="67">
        <f t="shared" si="68"/>
        <v>0</v>
      </c>
      <c r="O144" s="67">
        <f t="shared" si="68"/>
        <v>0</v>
      </c>
      <c r="P144" s="67">
        <f t="shared" si="68"/>
        <v>0</v>
      </c>
    </row>
    <row r="145" spans="1:16" ht="25.5" hidden="1">
      <c r="A145" s="65"/>
      <c r="B145" s="40" t="s">
        <v>3</v>
      </c>
      <c r="C145" s="66" t="s">
        <v>95</v>
      </c>
      <c r="D145" s="67">
        <f>1342.9-352.6</f>
        <v>990.3000000000001</v>
      </c>
      <c r="E145" s="63">
        <f>D145+SUM(F145:P145)</f>
        <v>990.3000000000001</v>
      </c>
      <c r="F145" s="67"/>
      <c r="G145" s="67"/>
      <c r="H145" s="68"/>
      <c r="I145" s="68"/>
      <c r="J145" s="67"/>
      <c r="K145" s="67"/>
      <c r="L145" s="67"/>
      <c r="M145" s="67"/>
      <c r="N145" s="67"/>
      <c r="O145" s="67"/>
      <c r="P145" s="67"/>
    </row>
    <row r="146" spans="1:16" ht="38.25" hidden="1">
      <c r="A146" s="65" t="s">
        <v>283</v>
      </c>
      <c r="B146" s="40"/>
      <c r="C146" s="56" t="s">
        <v>285</v>
      </c>
      <c r="D146" s="67">
        <f>D147</f>
        <v>50</v>
      </c>
      <c r="E146" s="67">
        <f aca="true" t="shared" si="69" ref="E146:P146">E147</f>
        <v>50</v>
      </c>
      <c r="F146" s="67">
        <f t="shared" si="69"/>
        <v>0</v>
      </c>
      <c r="G146" s="67">
        <f t="shared" si="69"/>
        <v>0</v>
      </c>
      <c r="H146" s="67">
        <f t="shared" si="69"/>
        <v>0</v>
      </c>
      <c r="I146" s="67">
        <f t="shared" si="69"/>
        <v>0</v>
      </c>
      <c r="J146" s="67">
        <f t="shared" si="69"/>
        <v>0</v>
      </c>
      <c r="K146" s="67">
        <f t="shared" si="69"/>
        <v>0</v>
      </c>
      <c r="L146" s="67">
        <f t="shared" si="69"/>
        <v>0</v>
      </c>
      <c r="M146" s="67">
        <f t="shared" si="69"/>
        <v>0</v>
      </c>
      <c r="N146" s="67">
        <f t="shared" si="69"/>
        <v>0</v>
      </c>
      <c r="O146" s="67">
        <f t="shared" si="69"/>
        <v>0</v>
      </c>
      <c r="P146" s="67">
        <f t="shared" si="69"/>
        <v>0</v>
      </c>
    </row>
    <row r="147" spans="1:16" ht="38.25" hidden="1">
      <c r="A147" s="65" t="s">
        <v>284</v>
      </c>
      <c r="B147" s="40"/>
      <c r="C147" s="56" t="s">
        <v>498</v>
      </c>
      <c r="D147" s="67">
        <f>D148</f>
        <v>50</v>
      </c>
      <c r="E147" s="67">
        <f aca="true" t="shared" si="70" ref="E147:P147">E148</f>
        <v>50</v>
      </c>
      <c r="F147" s="67">
        <f t="shared" si="70"/>
        <v>0</v>
      </c>
      <c r="G147" s="67">
        <f t="shared" si="70"/>
        <v>0</v>
      </c>
      <c r="H147" s="67">
        <f t="shared" si="70"/>
        <v>0</v>
      </c>
      <c r="I147" s="67">
        <f t="shared" si="70"/>
        <v>0</v>
      </c>
      <c r="J147" s="67">
        <f t="shared" si="70"/>
        <v>0</v>
      </c>
      <c r="K147" s="67">
        <f t="shared" si="70"/>
        <v>0</v>
      </c>
      <c r="L147" s="67">
        <f t="shared" si="70"/>
        <v>0</v>
      </c>
      <c r="M147" s="67">
        <f t="shared" si="70"/>
        <v>0</v>
      </c>
      <c r="N147" s="67">
        <f t="shared" si="70"/>
        <v>0</v>
      </c>
      <c r="O147" s="67">
        <f t="shared" si="70"/>
        <v>0</v>
      </c>
      <c r="P147" s="67">
        <f t="shared" si="70"/>
        <v>0</v>
      </c>
    </row>
    <row r="148" spans="1:16" ht="25.5" hidden="1">
      <c r="A148" s="65"/>
      <c r="B148" s="40" t="s">
        <v>3</v>
      </c>
      <c r="C148" s="66" t="s">
        <v>95</v>
      </c>
      <c r="D148" s="67">
        <v>50</v>
      </c>
      <c r="E148" s="63">
        <f>D148+SUM(F148:P148)</f>
        <v>50</v>
      </c>
      <c r="F148" s="67"/>
      <c r="G148" s="67"/>
      <c r="H148" s="68"/>
      <c r="I148" s="68"/>
      <c r="J148" s="67"/>
      <c r="K148" s="67"/>
      <c r="L148" s="67"/>
      <c r="M148" s="67"/>
      <c r="N148" s="67"/>
      <c r="O148" s="67"/>
      <c r="P148" s="67"/>
    </row>
    <row r="149" spans="1:16" ht="25.5" hidden="1">
      <c r="A149" s="80" t="s">
        <v>286</v>
      </c>
      <c r="B149" s="97"/>
      <c r="C149" s="60" t="s">
        <v>122</v>
      </c>
      <c r="D149" s="67">
        <f>D150+D153</f>
        <v>17061.100000000002</v>
      </c>
      <c r="E149" s="67">
        <f aca="true" t="shared" si="71" ref="E149:P149">E150+E153</f>
        <v>17061.100000000002</v>
      </c>
      <c r="F149" s="67">
        <f t="shared" si="71"/>
        <v>0</v>
      </c>
      <c r="G149" s="67">
        <f t="shared" si="71"/>
        <v>0</v>
      </c>
      <c r="H149" s="67">
        <f t="shared" si="71"/>
        <v>0</v>
      </c>
      <c r="I149" s="67">
        <f t="shared" si="71"/>
        <v>0</v>
      </c>
      <c r="J149" s="67">
        <f t="shared" si="71"/>
        <v>0</v>
      </c>
      <c r="K149" s="67">
        <f t="shared" si="71"/>
        <v>0</v>
      </c>
      <c r="L149" s="67">
        <f t="shared" si="71"/>
        <v>0</v>
      </c>
      <c r="M149" s="67">
        <f t="shared" si="71"/>
        <v>0</v>
      </c>
      <c r="N149" s="67">
        <f t="shared" si="71"/>
        <v>0</v>
      </c>
      <c r="O149" s="67">
        <f t="shared" si="71"/>
        <v>0</v>
      </c>
      <c r="P149" s="67">
        <f t="shared" si="71"/>
        <v>0</v>
      </c>
    </row>
    <row r="150" spans="1:16" ht="38.25" hidden="1">
      <c r="A150" s="65" t="s">
        <v>287</v>
      </c>
      <c r="B150" s="40"/>
      <c r="C150" s="56" t="s">
        <v>289</v>
      </c>
      <c r="D150" s="67">
        <f>D151</f>
        <v>16255.400000000001</v>
      </c>
      <c r="E150" s="67">
        <f aca="true" t="shared" si="72" ref="E150:P151">E151</f>
        <v>16255.400000000001</v>
      </c>
      <c r="F150" s="67">
        <f t="shared" si="72"/>
        <v>0</v>
      </c>
      <c r="G150" s="67">
        <f t="shared" si="72"/>
        <v>0</v>
      </c>
      <c r="H150" s="67">
        <f t="shared" si="72"/>
        <v>0</v>
      </c>
      <c r="I150" s="67">
        <f t="shared" si="72"/>
        <v>0</v>
      </c>
      <c r="J150" s="67">
        <f t="shared" si="72"/>
        <v>0</v>
      </c>
      <c r="K150" s="67">
        <f t="shared" si="72"/>
        <v>0</v>
      </c>
      <c r="L150" s="67">
        <f t="shared" si="72"/>
        <v>0</v>
      </c>
      <c r="M150" s="67">
        <f t="shared" si="72"/>
        <v>0</v>
      </c>
      <c r="N150" s="67">
        <f t="shared" si="72"/>
        <v>0</v>
      </c>
      <c r="O150" s="67">
        <f t="shared" si="72"/>
        <v>0</v>
      </c>
      <c r="P150" s="67">
        <f t="shared" si="72"/>
        <v>0</v>
      </c>
    </row>
    <row r="151" spans="1:16" ht="25.5" hidden="1">
      <c r="A151" s="65" t="s">
        <v>288</v>
      </c>
      <c r="B151" s="40"/>
      <c r="C151" s="56" t="s">
        <v>272</v>
      </c>
      <c r="D151" s="67">
        <f>D152</f>
        <v>16255.400000000001</v>
      </c>
      <c r="E151" s="67">
        <f t="shared" si="72"/>
        <v>16255.400000000001</v>
      </c>
      <c r="F151" s="67">
        <f t="shared" si="72"/>
        <v>0</v>
      </c>
      <c r="G151" s="67">
        <f t="shared" si="72"/>
        <v>0</v>
      </c>
      <c r="H151" s="67">
        <f t="shared" si="72"/>
        <v>0</v>
      </c>
      <c r="I151" s="67">
        <f t="shared" si="72"/>
        <v>0</v>
      </c>
      <c r="J151" s="67">
        <f t="shared" si="72"/>
        <v>0</v>
      </c>
      <c r="K151" s="67">
        <f t="shared" si="72"/>
        <v>0</v>
      </c>
      <c r="L151" s="67">
        <f t="shared" si="72"/>
        <v>0</v>
      </c>
      <c r="M151" s="67">
        <f t="shared" si="72"/>
        <v>0</v>
      </c>
      <c r="N151" s="67">
        <f t="shared" si="72"/>
        <v>0</v>
      </c>
      <c r="O151" s="67">
        <f t="shared" si="72"/>
        <v>0</v>
      </c>
      <c r="P151" s="67">
        <f t="shared" si="72"/>
        <v>0</v>
      </c>
    </row>
    <row r="152" spans="1:16" ht="29.25" customHeight="1" hidden="1">
      <c r="A152" s="65"/>
      <c r="B152" s="40" t="s">
        <v>11</v>
      </c>
      <c r="C152" s="66" t="s">
        <v>12</v>
      </c>
      <c r="D152" s="67">
        <f>4001.8+12253.6</f>
        <v>16255.400000000001</v>
      </c>
      <c r="E152" s="63">
        <f>D152+SUM(F152:P152)</f>
        <v>16255.400000000001</v>
      </c>
      <c r="F152" s="67"/>
      <c r="G152" s="67"/>
      <c r="H152" s="68"/>
      <c r="I152" s="68"/>
      <c r="J152" s="67"/>
      <c r="K152" s="69"/>
      <c r="L152" s="67"/>
      <c r="M152" s="67"/>
      <c r="N152" s="67"/>
      <c r="O152" s="67"/>
      <c r="P152" s="67"/>
    </row>
    <row r="153" spans="1:16" ht="63.75" hidden="1">
      <c r="A153" s="65" t="s">
        <v>290</v>
      </c>
      <c r="B153" s="40"/>
      <c r="C153" s="56" t="s">
        <v>295</v>
      </c>
      <c r="D153" s="67">
        <f>D154</f>
        <v>805.7</v>
      </c>
      <c r="E153" s="67">
        <f aca="true" t="shared" si="73" ref="E153:P154">E154</f>
        <v>805.7</v>
      </c>
      <c r="F153" s="67">
        <f t="shared" si="73"/>
        <v>0</v>
      </c>
      <c r="G153" s="67">
        <f t="shared" si="73"/>
        <v>0</v>
      </c>
      <c r="H153" s="67">
        <f t="shared" si="73"/>
        <v>0</v>
      </c>
      <c r="I153" s="67">
        <f t="shared" si="73"/>
        <v>0</v>
      </c>
      <c r="J153" s="67">
        <f t="shared" si="73"/>
        <v>0</v>
      </c>
      <c r="K153" s="67">
        <f t="shared" si="73"/>
        <v>0</v>
      </c>
      <c r="L153" s="67">
        <f t="shared" si="73"/>
        <v>0</v>
      </c>
      <c r="M153" s="67">
        <f t="shared" si="73"/>
        <v>0</v>
      </c>
      <c r="N153" s="67">
        <f t="shared" si="73"/>
        <v>0</v>
      </c>
      <c r="O153" s="67">
        <f t="shared" si="73"/>
        <v>0</v>
      </c>
      <c r="P153" s="67">
        <f t="shared" si="73"/>
        <v>0</v>
      </c>
    </row>
    <row r="154" spans="1:16" ht="12.75" hidden="1">
      <c r="A154" s="65" t="s">
        <v>291</v>
      </c>
      <c r="B154" s="40"/>
      <c r="C154" s="56" t="s">
        <v>282</v>
      </c>
      <c r="D154" s="67">
        <f>D155</f>
        <v>805.7</v>
      </c>
      <c r="E154" s="67">
        <f t="shared" si="73"/>
        <v>805.7</v>
      </c>
      <c r="F154" s="67">
        <f t="shared" si="73"/>
        <v>0</v>
      </c>
      <c r="G154" s="67">
        <f t="shared" si="73"/>
        <v>0</v>
      </c>
      <c r="H154" s="67">
        <f t="shared" si="73"/>
        <v>0</v>
      </c>
      <c r="I154" s="67">
        <f t="shared" si="73"/>
        <v>0</v>
      </c>
      <c r="J154" s="67">
        <f t="shared" si="73"/>
        <v>0</v>
      </c>
      <c r="K154" s="67">
        <f t="shared" si="73"/>
        <v>0</v>
      </c>
      <c r="L154" s="67">
        <f t="shared" si="73"/>
        <v>0</v>
      </c>
      <c r="M154" s="67">
        <f t="shared" si="73"/>
        <v>0</v>
      </c>
      <c r="N154" s="67">
        <f t="shared" si="73"/>
        <v>0</v>
      </c>
      <c r="O154" s="67">
        <f t="shared" si="73"/>
        <v>0</v>
      </c>
      <c r="P154" s="67">
        <f t="shared" si="73"/>
        <v>0</v>
      </c>
    </row>
    <row r="155" spans="1:16" ht="25.5" hidden="1">
      <c r="A155" s="65"/>
      <c r="B155" s="40" t="s">
        <v>3</v>
      </c>
      <c r="C155" s="66" t="s">
        <v>95</v>
      </c>
      <c r="D155" s="67">
        <v>805.7</v>
      </c>
      <c r="E155" s="63">
        <f>D155+SUM(F155:P155)</f>
        <v>805.7</v>
      </c>
      <c r="F155" s="67"/>
      <c r="G155" s="67"/>
      <c r="H155" s="68"/>
      <c r="I155" s="68"/>
      <c r="J155" s="67"/>
      <c r="K155" s="69"/>
      <c r="L155" s="67"/>
      <c r="M155" s="67"/>
      <c r="N155" s="67"/>
      <c r="O155" s="67"/>
      <c r="P155" s="67"/>
    </row>
    <row r="156" spans="1:16" ht="25.5" hidden="1">
      <c r="A156" s="80" t="s">
        <v>292</v>
      </c>
      <c r="B156" s="40"/>
      <c r="C156" s="60" t="s">
        <v>123</v>
      </c>
      <c r="D156" s="67">
        <f>D157+D160+D163</f>
        <v>1201.8</v>
      </c>
      <c r="E156" s="67">
        <f aca="true" t="shared" si="74" ref="E156:P156">E157+E160+E163</f>
        <v>1201.8</v>
      </c>
      <c r="F156" s="67">
        <f t="shared" si="74"/>
        <v>0</v>
      </c>
      <c r="G156" s="67">
        <f t="shared" si="74"/>
        <v>0</v>
      </c>
      <c r="H156" s="67">
        <f t="shared" si="74"/>
        <v>0</v>
      </c>
      <c r="I156" s="67">
        <f t="shared" si="74"/>
        <v>0</v>
      </c>
      <c r="J156" s="67">
        <f t="shared" si="74"/>
        <v>0</v>
      </c>
      <c r="K156" s="67">
        <f t="shared" si="74"/>
        <v>0</v>
      </c>
      <c r="L156" s="67">
        <f t="shared" si="74"/>
        <v>0</v>
      </c>
      <c r="M156" s="67">
        <f t="shared" si="74"/>
        <v>0</v>
      </c>
      <c r="N156" s="67">
        <f t="shared" si="74"/>
        <v>0</v>
      </c>
      <c r="O156" s="67">
        <f t="shared" si="74"/>
        <v>0</v>
      </c>
      <c r="P156" s="67">
        <f t="shared" si="74"/>
        <v>0</v>
      </c>
    </row>
    <row r="157" spans="1:16" ht="38.25" hidden="1">
      <c r="A157" s="65" t="s">
        <v>293</v>
      </c>
      <c r="B157" s="40"/>
      <c r="C157" s="56" t="s">
        <v>296</v>
      </c>
      <c r="D157" s="67">
        <f>D158</f>
        <v>837.7</v>
      </c>
      <c r="E157" s="67">
        <f aca="true" t="shared" si="75" ref="E157:P158">E158</f>
        <v>837.7</v>
      </c>
      <c r="F157" s="67">
        <f t="shared" si="75"/>
        <v>0</v>
      </c>
      <c r="G157" s="67">
        <f t="shared" si="75"/>
        <v>0</v>
      </c>
      <c r="H157" s="67">
        <f t="shared" si="75"/>
        <v>0</v>
      </c>
      <c r="I157" s="67">
        <f t="shared" si="75"/>
        <v>0</v>
      </c>
      <c r="J157" s="67">
        <f t="shared" si="75"/>
        <v>0</v>
      </c>
      <c r="K157" s="67">
        <f t="shared" si="75"/>
        <v>0</v>
      </c>
      <c r="L157" s="67">
        <f t="shared" si="75"/>
        <v>0</v>
      </c>
      <c r="M157" s="67">
        <f t="shared" si="75"/>
        <v>0</v>
      </c>
      <c r="N157" s="67">
        <f t="shared" si="75"/>
        <v>0</v>
      </c>
      <c r="O157" s="67">
        <f t="shared" si="75"/>
        <v>0</v>
      </c>
      <c r="P157" s="67">
        <f t="shared" si="75"/>
        <v>0</v>
      </c>
    </row>
    <row r="158" spans="1:16" ht="25.5" hidden="1">
      <c r="A158" s="65" t="s">
        <v>294</v>
      </c>
      <c r="B158" s="40"/>
      <c r="C158" s="56" t="s">
        <v>272</v>
      </c>
      <c r="D158" s="67">
        <f>D159</f>
        <v>837.7</v>
      </c>
      <c r="E158" s="67">
        <f t="shared" si="75"/>
        <v>837.7</v>
      </c>
      <c r="F158" s="67">
        <f t="shared" si="75"/>
        <v>0</v>
      </c>
      <c r="G158" s="67">
        <f t="shared" si="75"/>
        <v>0</v>
      </c>
      <c r="H158" s="67">
        <f t="shared" si="75"/>
        <v>0</v>
      </c>
      <c r="I158" s="67">
        <f t="shared" si="75"/>
        <v>0</v>
      </c>
      <c r="J158" s="67">
        <f t="shared" si="75"/>
        <v>0</v>
      </c>
      <c r="K158" s="67">
        <f t="shared" si="75"/>
        <v>0</v>
      </c>
      <c r="L158" s="67">
        <f t="shared" si="75"/>
        <v>0</v>
      </c>
      <c r="M158" s="67">
        <f t="shared" si="75"/>
        <v>0</v>
      </c>
      <c r="N158" s="67">
        <f t="shared" si="75"/>
        <v>0</v>
      </c>
      <c r="O158" s="67">
        <f t="shared" si="75"/>
        <v>0</v>
      </c>
      <c r="P158" s="67">
        <f t="shared" si="75"/>
        <v>0</v>
      </c>
    </row>
    <row r="159" spans="1:16" ht="25.5" hidden="1">
      <c r="A159" s="65"/>
      <c r="B159" s="40" t="s">
        <v>11</v>
      </c>
      <c r="C159" s="66" t="s">
        <v>12</v>
      </c>
      <c r="D159" s="67">
        <v>837.7</v>
      </c>
      <c r="E159" s="63">
        <f>D159+SUM(F159:P159)</f>
        <v>837.7</v>
      </c>
      <c r="F159" s="67"/>
      <c r="G159" s="67"/>
      <c r="H159" s="68"/>
      <c r="I159" s="68"/>
      <c r="J159" s="67"/>
      <c r="K159" s="67"/>
      <c r="L159" s="67"/>
      <c r="M159" s="67"/>
      <c r="N159" s="67"/>
      <c r="O159" s="67"/>
      <c r="P159" s="67"/>
    </row>
    <row r="160" spans="1:16" ht="25.5" hidden="1">
      <c r="A160" s="65" t="s">
        <v>297</v>
      </c>
      <c r="B160" s="40"/>
      <c r="C160" s="56" t="s">
        <v>299</v>
      </c>
      <c r="D160" s="67">
        <f>D161</f>
        <v>150</v>
      </c>
      <c r="E160" s="67">
        <f aca="true" t="shared" si="76" ref="E160:P161">E161</f>
        <v>150</v>
      </c>
      <c r="F160" s="67">
        <f t="shared" si="76"/>
        <v>0</v>
      </c>
      <c r="G160" s="67">
        <f t="shared" si="76"/>
        <v>0</v>
      </c>
      <c r="H160" s="67">
        <f t="shared" si="76"/>
        <v>0</v>
      </c>
      <c r="I160" s="67">
        <f t="shared" si="76"/>
        <v>0</v>
      </c>
      <c r="J160" s="67">
        <f t="shared" si="76"/>
        <v>0</v>
      </c>
      <c r="K160" s="67">
        <f t="shared" si="76"/>
        <v>0</v>
      </c>
      <c r="L160" s="67">
        <f t="shared" si="76"/>
        <v>0</v>
      </c>
      <c r="M160" s="67">
        <f t="shared" si="76"/>
        <v>0</v>
      </c>
      <c r="N160" s="67">
        <f t="shared" si="76"/>
        <v>0</v>
      </c>
      <c r="O160" s="67">
        <f t="shared" si="76"/>
        <v>0</v>
      </c>
      <c r="P160" s="67">
        <f t="shared" si="76"/>
        <v>0</v>
      </c>
    </row>
    <row r="161" spans="1:16" ht="25.5" hidden="1">
      <c r="A161" s="65" t="s">
        <v>298</v>
      </c>
      <c r="B161" s="40"/>
      <c r="C161" s="56" t="s">
        <v>300</v>
      </c>
      <c r="D161" s="67">
        <f>D162</f>
        <v>150</v>
      </c>
      <c r="E161" s="67">
        <f t="shared" si="76"/>
        <v>150</v>
      </c>
      <c r="F161" s="67">
        <f t="shared" si="76"/>
        <v>0</v>
      </c>
      <c r="G161" s="67">
        <f t="shared" si="76"/>
        <v>0</v>
      </c>
      <c r="H161" s="67">
        <f t="shared" si="76"/>
        <v>0</v>
      </c>
      <c r="I161" s="67">
        <f t="shared" si="76"/>
        <v>0</v>
      </c>
      <c r="J161" s="67">
        <f t="shared" si="76"/>
        <v>0</v>
      </c>
      <c r="K161" s="67">
        <f t="shared" si="76"/>
        <v>0</v>
      </c>
      <c r="L161" s="67">
        <f t="shared" si="76"/>
        <v>0</v>
      </c>
      <c r="M161" s="67">
        <f t="shared" si="76"/>
        <v>0</v>
      </c>
      <c r="N161" s="67">
        <f t="shared" si="76"/>
        <v>0</v>
      </c>
      <c r="O161" s="67">
        <f t="shared" si="76"/>
        <v>0</v>
      </c>
      <c r="P161" s="67">
        <f t="shared" si="76"/>
        <v>0</v>
      </c>
    </row>
    <row r="162" spans="1:16" ht="25.5" hidden="1">
      <c r="A162" s="65"/>
      <c r="B162" s="40" t="s">
        <v>11</v>
      </c>
      <c r="C162" s="66" t="s">
        <v>12</v>
      </c>
      <c r="D162" s="67">
        <v>150</v>
      </c>
      <c r="E162" s="63">
        <f>D162+SUM(F162:P162)</f>
        <v>150</v>
      </c>
      <c r="F162" s="67"/>
      <c r="G162" s="67"/>
      <c r="H162" s="68"/>
      <c r="I162" s="68"/>
      <c r="J162" s="67"/>
      <c r="K162" s="67"/>
      <c r="L162" s="67"/>
      <c r="M162" s="67"/>
      <c r="N162" s="67"/>
      <c r="O162" s="67"/>
      <c r="P162" s="67"/>
    </row>
    <row r="163" spans="1:16" ht="25.5" hidden="1">
      <c r="A163" s="65" t="s">
        <v>301</v>
      </c>
      <c r="B163" s="40"/>
      <c r="C163" s="56" t="s">
        <v>303</v>
      </c>
      <c r="D163" s="67">
        <f>D164</f>
        <v>214.1</v>
      </c>
      <c r="E163" s="67">
        <f aca="true" t="shared" si="77" ref="E163:P164">E164</f>
        <v>214.1</v>
      </c>
      <c r="F163" s="67">
        <f t="shared" si="77"/>
        <v>0</v>
      </c>
      <c r="G163" s="67">
        <f t="shared" si="77"/>
        <v>0</v>
      </c>
      <c r="H163" s="67">
        <f t="shared" si="77"/>
        <v>0</v>
      </c>
      <c r="I163" s="67">
        <f t="shared" si="77"/>
        <v>0</v>
      </c>
      <c r="J163" s="67">
        <f t="shared" si="77"/>
        <v>0</v>
      </c>
      <c r="K163" s="67">
        <f t="shared" si="77"/>
        <v>0</v>
      </c>
      <c r="L163" s="67">
        <f t="shared" si="77"/>
        <v>0</v>
      </c>
      <c r="M163" s="67">
        <f t="shared" si="77"/>
        <v>0</v>
      </c>
      <c r="N163" s="67">
        <f t="shared" si="77"/>
        <v>0</v>
      </c>
      <c r="O163" s="67">
        <f t="shared" si="77"/>
        <v>0</v>
      </c>
      <c r="P163" s="67">
        <f t="shared" si="77"/>
        <v>0</v>
      </c>
    </row>
    <row r="164" spans="1:16" ht="12.75" hidden="1">
      <c r="A164" s="65" t="s">
        <v>302</v>
      </c>
      <c r="B164" s="40"/>
      <c r="C164" s="56" t="s">
        <v>282</v>
      </c>
      <c r="D164" s="67">
        <f>D165</f>
        <v>214.1</v>
      </c>
      <c r="E164" s="67">
        <f t="shared" si="77"/>
        <v>214.1</v>
      </c>
      <c r="F164" s="67">
        <f t="shared" si="77"/>
        <v>0</v>
      </c>
      <c r="G164" s="67">
        <f t="shared" si="77"/>
        <v>0</v>
      </c>
      <c r="H164" s="67">
        <f t="shared" si="77"/>
        <v>0</v>
      </c>
      <c r="I164" s="67">
        <f t="shared" si="77"/>
        <v>0</v>
      </c>
      <c r="J164" s="67">
        <f t="shared" si="77"/>
        <v>0</v>
      </c>
      <c r="K164" s="67">
        <f t="shared" si="77"/>
        <v>0</v>
      </c>
      <c r="L164" s="67">
        <f t="shared" si="77"/>
        <v>0</v>
      </c>
      <c r="M164" s="67">
        <f t="shared" si="77"/>
        <v>0</v>
      </c>
      <c r="N164" s="67">
        <f t="shared" si="77"/>
        <v>0</v>
      </c>
      <c r="O164" s="67">
        <f t="shared" si="77"/>
        <v>0</v>
      </c>
      <c r="P164" s="67">
        <f t="shared" si="77"/>
        <v>0</v>
      </c>
    </row>
    <row r="165" spans="1:16" ht="25.5" hidden="1">
      <c r="A165" s="65"/>
      <c r="B165" s="40" t="s">
        <v>3</v>
      </c>
      <c r="C165" s="66" t="s">
        <v>95</v>
      </c>
      <c r="D165" s="67">
        <v>214.1</v>
      </c>
      <c r="E165" s="63">
        <f>D165+SUM(F165:P165)</f>
        <v>214.1</v>
      </c>
      <c r="F165" s="67"/>
      <c r="G165" s="67"/>
      <c r="H165" s="68"/>
      <c r="I165" s="68"/>
      <c r="J165" s="67"/>
      <c r="K165" s="67"/>
      <c r="L165" s="67"/>
      <c r="M165" s="67"/>
      <c r="N165" s="67"/>
      <c r="O165" s="67"/>
      <c r="P165" s="67"/>
    </row>
    <row r="166" spans="1:16" ht="25.5" hidden="1">
      <c r="A166" s="80" t="s">
        <v>304</v>
      </c>
      <c r="B166" s="40"/>
      <c r="C166" s="60" t="s">
        <v>124</v>
      </c>
      <c r="D166" s="67">
        <f>D167+D170</f>
        <v>1779.8000000000002</v>
      </c>
      <c r="E166" s="67">
        <f aca="true" t="shared" si="78" ref="E166:P166">E167+E170</f>
        <v>1779.8000000000002</v>
      </c>
      <c r="F166" s="67">
        <f t="shared" si="78"/>
        <v>0</v>
      </c>
      <c r="G166" s="67">
        <f t="shared" si="78"/>
        <v>0</v>
      </c>
      <c r="H166" s="67">
        <f t="shared" si="78"/>
        <v>0</v>
      </c>
      <c r="I166" s="67">
        <f t="shared" si="78"/>
        <v>0</v>
      </c>
      <c r="J166" s="67">
        <f t="shared" si="78"/>
        <v>0</v>
      </c>
      <c r="K166" s="67">
        <f t="shared" si="78"/>
        <v>0</v>
      </c>
      <c r="L166" s="67">
        <f t="shared" si="78"/>
        <v>0</v>
      </c>
      <c r="M166" s="67">
        <f t="shared" si="78"/>
        <v>0</v>
      </c>
      <c r="N166" s="67">
        <f t="shared" si="78"/>
        <v>0</v>
      </c>
      <c r="O166" s="67">
        <f t="shared" si="78"/>
        <v>0</v>
      </c>
      <c r="P166" s="67">
        <f t="shared" si="78"/>
        <v>0</v>
      </c>
    </row>
    <row r="167" spans="1:16" ht="25.5" hidden="1">
      <c r="A167" s="65" t="s">
        <v>305</v>
      </c>
      <c r="B167" s="40"/>
      <c r="C167" s="56" t="s">
        <v>307</v>
      </c>
      <c r="D167" s="67">
        <f>D168</f>
        <v>1427.2</v>
      </c>
      <c r="E167" s="67">
        <f aca="true" t="shared" si="79" ref="E167:P168">E168</f>
        <v>1427.2</v>
      </c>
      <c r="F167" s="67">
        <f t="shared" si="79"/>
        <v>0</v>
      </c>
      <c r="G167" s="67">
        <f t="shared" si="79"/>
        <v>0</v>
      </c>
      <c r="H167" s="67">
        <f t="shared" si="79"/>
        <v>0</v>
      </c>
      <c r="I167" s="67">
        <f t="shared" si="79"/>
        <v>0</v>
      </c>
      <c r="J167" s="67">
        <f t="shared" si="79"/>
        <v>0</v>
      </c>
      <c r="K167" s="67">
        <f t="shared" si="79"/>
        <v>0</v>
      </c>
      <c r="L167" s="67">
        <f t="shared" si="79"/>
        <v>0</v>
      </c>
      <c r="M167" s="67">
        <f t="shared" si="79"/>
        <v>0</v>
      </c>
      <c r="N167" s="67">
        <f t="shared" si="79"/>
        <v>0</v>
      </c>
      <c r="O167" s="67">
        <f t="shared" si="79"/>
        <v>0</v>
      </c>
      <c r="P167" s="67">
        <f t="shared" si="79"/>
        <v>0</v>
      </c>
    </row>
    <row r="168" spans="1:16" ht="51" hidden="1">
      <c r="A168" s="65" t="s">
        <v>306</v>
      </c>
      <c r="B168" s="40"/>
      <c r="C168" s="56" t="s">
        <v>308</v>
      </c>
      <c r="D168" s="67">
        <f>D169</f>
        <v>1427.2</v>
      </c>
      <c r="E168" s="67">
        <f t="shared" si="79"/>
        <v>1427.2</v>
      </c>
      <c r="F168" s="67">
        <f t="shared" si="79"/>
        <v>0</v>
      </c>
      <c r="G168" s="67">
        <f t="shared" si="79"/>
        <v>0</v>
      </c>
      <c r="H168" s="67">
        <f t="shared" si="79"/>
        <v>0</v>
      </c>
      <c r="I168" s="67">
        <f t="shared" si="79"/>
        <v>0</v>
      </c>
      <c r="J168" s="67">
        <f t="shared" si="79"/>
        <v>0</v>
      </c>
      <c r="K168" s="67">
        <f t="shared" si="79"/>
        <v>0</v>
      </c>
      <c r="L168" s="67">
        <f t="shared" si="79"/>
        <v>0</v>
      </c>
      <c r="M168" s="67">
        <f t="shared" si="79"/>
        <v>0</v>
      </c>
      <c r="N168" s="67">
        <f t="shared" si="79"/>
        <v>0</v>
      </c>
      <c r="O168" s="67">
        <f t="shared" si="79"/>
        <v>0</v>
      </c>
      <c r="P168" s="67">
        <f t="shared" si="79"/>
        <v>0</v>
      </c>
    </row>
    <row r="169" spans="1:16" ht="25.5" hidden="1">
      <c r="A169" s="65"/>
      <c r="B169" s="40" t="s">
        <v>11</v>
      </c>
      <c r="C169" s="66" t="s">
        <v>12</v>
      </c>
      <c r="D169" s="67">
        <v>1427.2</v>
      </c>
      <c r="E169" s="63">
        <f>D169+SUM(F169:P169)</f>
        <v>1427.2</v>
      </c>
      <c r="F169" s="67"/>
      <c r="G169" s="67"/>
      <c r="H169" s="68"/>
      <c r="I169" s="68"/>
      <c r="J169" s="67"/>
      <c r="K169" s="67"/>
      <c r="L169" s="67"/>
      <c r="M169" s="67"/>
      <c r="N169" s="67"/>
      <c r="O169" s="67"/>
      <c r="P169" s="67"/>
    </row>
    <row r="170" spans="1:16" ht="25.5" hidden="1">
      <c r="A170" s="65" t="s">
        <v>309</v>
      </c>
      <c r="B170" s="40"/>
      <c r="C170" s="56" t="s">
        <v>311</v>
      </c>
      <c r="D170" s="67">
        <f>D171</f>
        <v>352.6</v>
      </c>
      <c r="E170" s="67">
        <f aca="true" t="shared" si="80" ref="E170:P171">E171</f>
        <v>352.6</v>
      </c>
      <c r="F170" s="67">
        <f t="shared" si="80"/>
        <v>0</v>
      </c>
      <c r="G170" s="67">
        <f t="shared" si="80"/>
        <v>0</v>
      </c>
      <c r="H170" s="67">
        <f t="shared" si="80"/>
        <v>0</v>
      </c>
      <c r="I170" s="67">
        <f t="shared" si="80"/>
        <v>0</v>
      </c>
      <c r="J170" s="67">
        <f t="shared" si="80"/>
        <v>0</v>
      </c>
      <c r="K170" s="67">
        <f t="shared" si="80"/>
        <v>0</v>
      </c>
      <c r="L170" s="67">
        <f t="shared" si="80"/>
        <v>0</v>
      </c>
      <c r="M170" s="67">
        <f t="shared" si="80"/>
        <v>0</v>
      </c>
      <c r="N170" s="67">
        <f t="shared" si="80"/>
        <v>0</v>
      </c>
      <c r="O170" s="67">
        <f t="shared" si="80"/>
        <v>0</v>
      </c>
      <c r="P170" s="67">
        <f t="shared" si="80"/>
        <v>0</v>
      </c>
    </row>
    <row r="171" spans="1:16" ht="51" hidden="1">
      <c r="A171" s="65" t="s">
        <v>310</v>
      </c>
      <c r="B171" s="40"/>
      <c r="C171" s="56" t="s">
        <v>308</v>
      </c>
      <c r="D171" s="67">
        <f>D172</f>
        <v>352.6</v>
      </c>
      <c r="E171" s="67">
        <f t="shared" si="80"/>
        <v>352.6</v>
      </c>
      <c r="F171" s="67">
        <f t="shared" si="80"/>
        <v>0</v>
      </c>
      <c r="G171" s="67">
        <f t="shared" si="80"/>
        <v>0</v>
      </c>
      <c r="H171" s="67">
        <f t="shared" si="80"/>
        <v>0</v>
      </c>
      <c r="I171" s="67">
        <f t="shared" si="80"/>
        <v>0</v>
      </c>
      <c r="J171" s="67">
        <f t="shared" si="80"/>
        <v>0</v>
      </c>
      <c r="K171" s="67">
        <f t="shared" si="80"/>
        <v>0</v>
      </c>
      <c r="L171" s="67">
        <f t="shared" si="80"/>
        <v>0</v>
      </c>
      <c r="M171" s="67">
        <f t="shared" si="80"/>
        <v>0</v>
      </c>
      <c r="N171" s="67">
        <f t="shared" si="80"/>
        <v>0</v>
      </c>
      <c r="O171" s="67">
        <f t="shared" si="80"/>
        <v>0</v>
      </c>
      <c r="P171" s="67">
        <f t="shared" si="80"/>
        <v>0</v>
      </c>
    </row>
    <row r="172" spans="1:16" ht="28.5" customHeight="1" hidden="1">
      <c r="A172" s="65"/>
      <c r="B172" s="40" t="s">
        <v>11</v>
      </c>
      <c r="C172" s="66" t="s">
        <v>12</v>
      </c>
      <c r="D172" s="67">
        <v>352.6</v>
      </c>
      <c r="E172" s="63">
        <f>D172+SUM(F172:P172)</f>
        <v>352.6</v>
      </c>
      <c r="F172" s="67"/>
      <c r="G172" s="67"/>
      <c r="H172" s="68"/>
      <c r="I172" s="68"/>
      <c r="J172" s="67"/>
      <c r="K172" s="67"/>
      <c r="L172" s="67"/>
      <c r="M172" s="67"/>
      <c r="N172" s="67"/>
      <c r="O172" s="67"/>
      <c r="P172" s="67"/>
    </row>
    <row r="173" spans="1:16" ht="51" hidden="1">
      <c r="A173" s="80" t="s">
        <v>312</v>
      </c>
      <c r="B173" s="40"/>
      <c r="C173" s="60" t="s">
        <v>125</v>
      </c>
      <c r="D173" s="119">
        <f>D174+D179</f>
        <v>5437.700000000001</v>
      </c>
      <c r="E173" s="119">
        <f aca="true" t="shared" si="81" ref="E173:P173">E174+E179</f>
        <v>5437.700000000001</v>
      </c>
      <c r="F173" s="119">
        <f t="shared" si="81"/>
        <v>0</v>
      </c>
      <c r="G173" s="67">
        <f t="shared" si="81"/>
        <v>0</v>
      </c>
      <c r="H173" s="67">
        <f t="shared" si="81"/>
        <v>0</v>
      </c>
      <c r="I173" s="67">
        <f t="shared" si="81"/>
        <v>0</v>
      </c>
      <c r="J173" s="67">
        <f t="shared" si="81"/>
        <v>0</v>
      </c>
      <c r="K173" s="67">
        <f t="shared" si="81"/>
        <v>0</v>
      </c>
      <c r="L173" s="67">
        <f t="shared" si="81"/>
        <v>0</v>
      </c>
      <c r="M173" s="67">
        <f t="shared" si="81"/>
        <v>0</v>
      </c>
      <c r="N173" s="67">
        <f t="shared" si="81"/>
        <v>0</v>
      </c>
      <c r="O173" s="67">
        <f t="shared" si="81"/>
        <v>0</v>
      </c>
      <c r="P173" s="67">
        <f t="shared" si="81"/>
        <v>0</v>
      </c>
    </row>
    <row r="174" spans="1:16" ht="30.75" customHeight="1" hidden="1">
      <c r="A174" s="65" t="s">
        <v>313</v>
      </c>
      <c r="B174" s="40"/>
      <c r="C174" s="56" t="s">
        <v>163</v>
      </c>
      <c r="D174" s="67">
        <f>D175</f>
        <v>3671.5000000000005</v>
      </c>
      <c r="E174" s="67">
        <f aca="true" t="shared" si="82" ref="E174:P174">E175</f>
        <v>3671.5000000000005</v>
      </c>
      <c r="F174" s="67">
        <f t="shared" si="82"/>
        <v>0</v>
      </c>
      <c r="G174" s="67">
        <f t="shared" si="82"/>
        <v>0</v>
      </c>
      <c r="H174" s="67">
        <f t="shared" si="82"/>
        <v>0</v>
      </c>
      <c r="I174" s="67">
        <f t="shared" si="82"/>
        <v>0</v>
      </c>
      <c r="J174" s="67">
        <f t="shared" si="82"/>
        <v>0</v>
      </c>
      <c r="K174" s="67">
        <f t="shared" si="82"/>
        <v>0</v>
      </c>
      <c r="L174" s="67">
        <f t="shared" si="82"/>
        <v>0</v>
      </c>
      <c r="M174" s="67">
        <f t="shared" si="82"/>
        <v>0</v>
      </c>
      <c r="N174" s="67">
        <f t="shared" si="82"/>
        <v>0</v>
      </c>
      <c r="O174" s="67">
        <f t="shared" si="82"/>
        <v>0</v>
      </c>
      <c r="P174" s="67">
        <f t="shared" si="82"/>
        <v>0</v>
      </c>
    </row>
    <row r="175" spans="1:16" ht="30.75" customHeight="1" hidden="1">
      <c r="A175" s="65" t="s">
        <v>314</v>
      </c>
      <c r="B175" s="40"/>
      <c r="C175" s="56" t="s">
        <v>164</v>
      </c>
      <c r="D175" s="67">
        <f>D176+D177+D178</f>
        <v>3671.5000000000005</v>
      </c>
      <c r="E175" s="67">
        <f aca="true" t="shared" si="83" ref="E175:P175">E176+E177+E178</f>
        <v>3671.5000000000005</v>
      </c>
      <c r="F175" s="67">
        <f t="shared" si="83"/>
        <v>0</v>
      </c>
      <c r="G175" s="67">
        <f t="shared" si="83"/>
        <v>0</v>
      </c>
      <c r="H175" s="67">
        <f t="shared" si="83"/>
        <v>0</v>
      </c>
      <c r="I175" s="67">
        <f t="shared" si="83"/>
        <v>0</v>
      </c>
      <c r="J175" s="67">
        <f t="shared" si="83"/>
        <v>0</v>
      </c>
      <c r="K175" s="67">
        <f t="shared" si="83"/>
        <v>0</v>
      </c>
      <c r="L175" s="67">
        <f t="shared" si="83"/>
        <v>0</v>
      </c>
      <c r="M175" s="67">
        <f t="shared" si="83"/>
        <v>0</v>
      </c>
      <c r="N175" s="67">
        <f t="shared" si="83"/>
        <v>0</v>
      </c>
      <c r="O175" s="67">
        <f t="shared" si="83"/>
        <v>0</v>
      </c>
      <c r="P175" s="67">
        <f t="shared" si="83"/>
        <v>0</v>
      </c>
    </row>
    <row r="176" spans="1:16" ht="51" hidden="1">
      <c r="A176" s="65"/>
      <c r="B176" s="40" t="s">
        <v>2</v>
      </c>
      <c r="C176" s="66" t="s">
        <v>94</v>
      </c>
      <c r="D176" s="67">
        <v>3341.3</v>
      </c>
      <c r="E176" s="63">
        <f>D176+SUM(F176:P176)</f>
        <v>3341.3</v>
      </c>
      <c r="F176" s="67"/>
      <c r="G176" s="67"/>
      <c r="H176" s="68"/>
      <c r="I176" s="68"/>
      <c r="J176" s="67"/>
      <c r="K176" s="77"/>
      <c r="L176" s="67"/>
      <c r="M176" s="67"/>
      <c r="N176" s="67"/>
      <c r="O176" s="67"/>
      <c r="P176" s="67"/>
    </row>
    <row r="177" spans="1:16" ht="25.5" hidden="1">
      <c r="A177" s="65"/>
      <c r="B177" s="40" t="s">
        <v>3</v>
      </c>
      <c r="C177" s="66" t="s">
        <v>95</v>
      </c>
      <c r="D177" s="67">
        <v>314.8</v>
      </c>
      <c r="E177" s="63">
        <f>D177+SUM(F177:P177)</f>
        <v>314.8</v>
      </c>
      <c r="F177" s="67"/>
      <c r="G177" s="67"/>
      <c r="H177" s="68"/>
      <c r="I177" s="68"/>
      <c r="J177" s="67"/>
      <c r="K177" s="67"/>
      <c r="L177" s="67"/>
      <c r="M177" s="67"/>
      <c r="N177" s="67"/>
      <c r="O177" s="67"/>
      <c r="P177" s="67"/>
    </row>
    <row r="178" spans="1:16" ht="12.75" hidden="1">
      <c r="A178" s="65"/>
      <c r="B178" s="40" t="s">
        <v>4</v>
      </c>
      <c r="C178" s="66" t="s">
        <v>5</v>
      </c>
      <c r="D178" s="67">
        <v>15.4</v>
      </c>
      <c r="E178" s="63">
        <f>D178+SUM(F178:P178)</f>
        <v>15.4</v>
      </c>
      <c r="F178" s="67"/>
      <c r="G178" s="67"/>
      <c r="H178" s="68"/>
      <c r="I178" s="68"/>
      <c r="J178" s="67"/>
      <c r="K178" s="67"/>
      <c r="L178" s="67"/>
      <c r="M178" s="67"/>
      <c r="N178" s="67"/>
      <c r="O178" s="67"/>
      <c r="P178" s="67"/>
    </row>
    <row r="179" spans="1:16" ht="25.5" hidden="1">
      <c r="A179" s="65" t="s">
        <v>316</v>
      </c>
      <c r="B179" s="40"/>
      <c r="C179" s="56" t="s">
        <v>503</v>
      </c>
      <c r="D179" s="67">
        <f>D180</f>
        <v>1766.1999999999998</v>
      </c>
      <c r="E179" s="67">
        <f aca="true" t="shared" si="84" ref="E179:P179">E180</f>
        <v>1766.1999999999998</v>
      </c>
      <c r="F179" s="67">
        <f t="shared" si="84"/>
        <v>0</v>
      </c>
      <c r="G179" s="67">
        <f t="shared" si="84"/>
        <v>0</v>
      </c>
      <c r="H179" s="67">
        <f t="shared" si="84"/>
        <v>0</v>
      </c>
      <c r="I179" s="67">
        <f t="shared" si="84"/>
        <v>0</v>
      </c>
      <c r="J179" s="67">
        <f t="shared" si="84"/>
        <v>0</v>
      </c>
      <c r="K179" s="67">
        <f t="shared" si="84"/>
        <v>0</v>
      </c>
      <c r="L179" s="67">
        <f t="shared" si="84"/>
        <v>0</v>
      </c>
      <c r="M179" s="67">
        <f t="shared" si="84"/>
        <v>0</v>
      </c>
      <c r="N179" s="67">
        <f t="shared" si="84"/>
        <v>0</v>
      </c>
      <c r="O179" s="67">
        <f t="shared" si="84"/>
        <v>0</v>
      </c>
      <c r="P179" s="67">
        <f t="shared" si="84"/>
        <v>0</v>
      </c>
    </row>
    <row r="180" spans="1:16" ht="25.5" hidden="1">
      <c r="A180" s="65" t="s">
        <v>315</v>
      </c>
      <c r="B180" s="40"/>
      <c r="C180" s="56" t="s">
        <v>272</v>
      </c>
      <c r="D180" s="67">
        <f>D181+D182</f>
        <v>1766.1999999999998</v>
      </c>
      <c r="E180" s="67">
        <f aca="true" t="shared" si="85" ref="E180:P180">E181+E182</f>
        <v>1766.1999999999998</v>
      </c>
      <c r="F180" s="67">
        <f t="shared" si="85"/>
        <v>0</v>
      </c>
      <c r="G180" s="67">
        <f t="shared" si="85"/>
        <v>0</v>
      </c>
      <c r="H180" s="67">
        <f t="shared" si="85"/>
        <v>0</v>
      </c>
      <c r="I180" s="67">
        <f t="shared" si="85"/>
        <v>0</v>
      </c>
      <c r="J180" s="67">
        <f t="shared" si="85"/>
        <v>0</v>
      </c>
      <c r="K180" s="67">
        <f t="shared" si="85"/>
        <v>0</v>
      </c>
      <c r="L180" s="67">
        <f t="shared" si="85"/>
        <v>0</v>
      </c>
      <c r="M180" s="67">
        <f t="shared" si="85"/>
        <v>0</v>
      </c>
      <c r="N180" s="67">
        <f t="shared" si="85"/>
        <v>0</v>
      </c>
      <c r="O180" s="67">
        <f t="shared" si="85"/>
        <v>0</v>
      </c>
      <c r="P180" s="67">
        <f t="shared" si="85"/>
        <v>0</v>
      </c>
    </row>
    <row r="181" spans="1:16" ht="51" hidden="1">
      <c r="A181" s="65"/>
      <c r="B181" s="40" t="s">
        <v>2</v>
      </c>
      <c r="C181" s="66" t="s">
        <v>94</v>
      </c>
      <c r="D181" s="67">
        <v>1570.6</v>
      </c>
      <c r="E181" s="63">
        <f>D181+SUM(F181:P181)</f>
        <v>1570.6</v>
      </c>
      <c r="F181" s="67"/>
      <c r="G181" s="67"/>
      <c r="H181" s="68"/>
      <c r="I181" s="68"/>
      <c r="J181" s="67"/>
      <c r="K181" s="67"/>
      <c r="L181" s="67"/>
      <c r="M181" s="67"/>
      <c r="N181" s="67"/>
      <c r="O181" s="67"/>
      <c r="P181" s="67"/>
    </row>
    <row r="182" spans="1:16" s="21" customFormat="1" ht="29.25" customHeight="1" hidden="1">
      <c r="A182" s="65"/>
      <c r="B182" s="40" t="s">
        <v>3</v>
      </c>
      <c r="C182" s="66" t="s">
        <v>95</v>
      </c>
      <c r="D182" s="63">
        <v>195.6</v>
      </c>
      <c r="E182" s="63">
        <f>D182+SUM(F182:P182)</f>
        <v>195.6</v>
      </c>
      <c r="F182" s="63"/>
      <c r="G182" s="63"/>
      <c r="H182" s="64"/>
      <c r="I182" s="64"/>
      <c r="J182" s="63"/>
      <c r="K182" s="63"/>
      <c r="L182" s="63"/>
      <c r="M182" s="63"/>
      <c r="N182" s="63"/>
      <c r="O182" s="63"/>
      <c r="P182" s="63"/>
    </row>
    <row r="183" spans="1:16" s="21" customFormat="1" ht="60" customHeight="1" hidden="1">
      <c r="A183" s="80" t="s">
        <v>494</v>
      </c>
      <c r="B183" s="97"/>
      <c r="C183" s="101" t="s">
        <v>497</v>
      </c>
      <c r="D183" s="63">
        <f>D184</f>
        <v>380</v>
      </c>
      <c r="E183" s="63">
        <f aca="true" t="shared" si="86" ref="E183:P185">E184</f>
        <v>380</v>
      </c>
      <c r="F183" s="63">
        <f t="shared" si="86"/>
        <v>0</v>
      </c>
      <c r="G183" s="63">
        <f t="shared" si="86"/>
        <v>0</v>
      </c>
      <c r="H183" s="63">
        <f t="shared" si="86"/>
        <v>0</v>
      </c>
      <c r="I183" s="63">
        <f t="shared" si="86"/>
        <v>0</v>
      </c>
      <c r="J183" s="63">
        <f t="shared" si="86"/>
        <v>0</v>
      </c>
      <c r="K183" s="63">
        <f t="shared" si="86"/>
        <v>0</v>
      </c>
      <c r="L183" s="63">
        <f t="shared" si="86"/>
        <v>0</v>
      </c>
      <c r="M183" s="63">
        <f t="shared" si="86"/>
        <v>0</v>
      </c>
      <c r="N183" s="63">
        <f t="shared" si="86"/>
        <v>0</v>
      </c>
      <c r="O183" s="63">
        <f t="shared" si="86"/>
        <v>0</v>
      </c>
      <c r="P183" s="63">
        <f t="shared" si="86"/>
        <v>0</v>
      </c>
    </row>
    <row r="184" spans="1:16" s="21" customFormat="1" ht="58.5" customHeight="1" hidden="1">
      <c r="A184" s="65" t="s">
        <v>495</v>
      </c>
      <c r="B184" s="40"/>
      <c r="C184" s="66" t="s">
        <v>193</v>
      </c>
      <c r="D184" s="63">
        <f>D185+D187</f>
        <v>380</v>
      </c>
      <c r="E184" s="63">
        <f aca="true" t="shared" si="87" ref="E184:P184">E185+E187</f>
        <v>380</v>
      </c>
      <c r="F184" s="63">
        <f t="shared" si="87"/>
        <v>0</v>
      </c>
      <c r="G184" s="63">
        <f t="shared" si="87"/>
        <v>0</v>
      </c>
      <c r="H184" s="63">
        <f t="shared" si="87"/>
        <v>0</v>
      </c>
      <c r="I184" s="63">
        <f t="shared" si="87"/>
        <v>0</v>
      </c>
      <c r="J184" s="63">
        <f t="shared" si="87"/>
        <v>0</v>
      </c>
      <c r="K184" s="63">
        <f t="shared" si="87"/>
        <v>0</v>
      </c>
      <c r="L184" s="63">
        <f t="shared" si="87"/>
        <v>0</v>
      </c>
      <c r="M184" s="63">
        <f t="shared" si="87"/>
        <v>0</v>
      </c>
      <c r="N184" s="63">
        <f t="shared" si="87"/>
        <v>0</v>
      </c>
      <c r="O184" s="63">
        <f t="shared" si="87"/>
        <v>0</v>
      </c>
      <c r="P184" s="63">
        <f t="shared" si="87"/>
        <v>0</v>
      </c>
    </row>
    <row r="185" spans="1:16" s="21" customFormat="1" ht="42" customHeight="1" hidden="1">
      <c r="A185" s="65" t="s">
        <v>496</v>
      </c>
      <c r="B185" s="40"/>
      <c r="C185" s="66" t="s">
        <v>581</v>
      </c>
      <c r="D185" s="63">
        <f>D186</f>
        <v>200</v>
      </c>
      <c r="E185" s="63">
        <f t="shared" si="86"/>
        <v>200</v>
      </c>
      <c r="F185" s="63">
        <f t="shared" si="86"/>
        <v>0</v>
      </c>
      <c r="G185" s="63">
        <f t="shared" si="86"/>
        <v>0</v>
      </c>
      <c r="H185" s="63">
        <f t="shared" si="86"/>
        <v>0</v>
      </c>
      <c r="I185" s="63">
        <f t="shared" si="86"/>
        <v>0</v>
      </c>
      <c r="J185" s="63">
        <f t="shared" si="86"/>
        <v>0</v>
      </c>
      <c r="K185" s="63">
        <f t="shared" si="86"/>
        <v>0</v>
      </c>
      <c r="L185" s="63">
        <f t="shared" si="86"/>
        <v>0</v>
      </c>
      <c r="M185" s="63">
        <f t="shared" si="86"/>
        <v>0</v>
      </c>
      <c r="N185" s="63">
        <f t="shared" si="86"/>
        <v>0</v>
      </c>
      <c r="O185" s="63">
        <f t="shared" si="86"/>
        <v>0</v>
      </c>
      <c r="P185" s="63">
        <f t="shared" si="86"/>
        <v>0</v>
      </c>
    </row>
    <row r="186" spans="1:16" s="21" customFormat="1" ht="29.25" customHeight="1" hidden="1">
      <c r="A186" s="65"/>
      <c r="B186" s="40" t="s">
        <v>11</v>
      </c>
      <c r="C186" s="66" t="s">
        <v>12</v>
      </c>
      <c r="D186" s="63">
        <f>100+100</f>
        <v>200</v>
      </c>
      <c r="E186" s="63">
        <f>D186+SUM(F186:P186)</f>
        <v>200</v>
      </c>
      <c r="F186" s="63"/>
      <c r="G186" s="63"/>
      <c r="H186" s="64"/>
      <c r="I186" s="64"/>
      <c r="J186" s="63"/>
      <c r="K186" s="63"/>
      <c r="L186" s="63"/>
      <c r="M186" s="63"/>
      <c r="N186" s="63"/>
      <c r="O186" s="63"/>
      <c r="P186" s="63"/>
    </row>
    <row r="187" spans="1:16" s="21" customFormat="1" ht="48" customHeight="1" hidden="1">
      <c r="A187" s="65" t="s">
        <v>573</v>
      </c>
      <c r="B187" s="40"/>
      <c r="C187" s="66" t="s">
        <v>574</v>
      </c>
      <c r="D187" s="63">
        <f>D188</f>
        <v>180</v>
      </c>
      <c r="E187" s="63">
        <f aca="true" t="shared" si="88" ref="E187:P187">E188</f>
        <v>180</v>
      </c>
      <c r="F187" s="63">
        <f t="shared" si="88"/>
        <v>0</v>
      </c>
      <c r="G187" s="63">
        <f t="shared" si="88"/>
        <v>0</v>
      </c>
      <c r="H187" s="63">
        <f t="shared" si="88"/>
        <v>0</v>
      </c>
      <c r="I187" s="63">
        <f t="shared" si="88"/>
        <v>0</v>
      </c>
      <c r="J187" s="63">
        <f t="shared" si="88"/>
        <v>0</v>
      </c>
      <c r="K187" s="63">
        <f t="shared" si="88"/>
        <v>0</v>
      </c>
      <c r="L187" s="63">
        <f t="shared" si="88"/>
        <v>0</v>
      </c>
      <c r="M187" s="63">
        <f t="shared" si="88"/>
        <v>0</v>
      </c>
      <c r="N187" s="63">
        <f t="shared" si="88"/>
        <v>0</v>
      </c>
      <c r="O187" s="63">
        <f t="shared" si="88"/>
        <v>0</v>
      </c>
      <c r="P187" s="63">
        <f t="shared" si="88"/>
        <v>0</v>
      </c>
    </row>
    <row r="188" spans="1:16" s="21" customFormat="1" ht="29.25" customHeight="1" hidden="1">
      <c r="A188" s="65"/>
      <c r="B188" s="40" t="s">
        <v>11</v>
      </c>
      <c r="C188" s="66" t="s">
        <v>12</v>
      </c>
      <c r="D188" s="63">
        <v>180</v>
      </c>
      <c r="E188" s="63">
        <f>D188+SUM(F188:P188)</f>
        <v>180</v>
      </c>
      <c r="F188" s="63"/>
      <c r="G188" s="63"/>
      <c r="H188" s="64"/>
      <c r="I188" s="64"/>
      <c r="J188" s="63"/>
      <c r="K188" s="63"/>
      <c r="L188" s="63"/>
      <c r="M188" s="63"/>
      <c r="N188" s="63"/>
      <c r="O188" s="63"/>
      <c r="P188" s="63"/>
    </row>
    <row r="189" spans="1:16" s="21" customFormat="1" ht="35.25" customHeight="1" hidden="1">
      <c r="A189" s="62" t="s">
        <v>317</v>
      </c>
      <c r="B189" s="11"/>
      <c r="C189" s="59" t="s">
        <v>126</v>
      </c>
      <c r="D189" s="70">
        <f>D190+D198+D207</f>
        <v>6438.9</v>
      </c>
      <c r="E189" s="70">
        <f aca="true" t="shared" si="89" ref="E189:P189">E190+E198+E207</f>
        <v>6438.9</v>
      </c>
      <c r="F189" s="70">
        <f t="shared" si="89"/>
        <v>0</v>
      </c>
      <c r="G189" s="70">
        <f t="shared" si="89"/>
        <v>0</v>
      </c>
      <c r="H189" s="70">
        <f t="shared" si="89"/>
        <v>0</v>
      </c>
      <c r="I189" s="70">
        <f t="shared" si="89"/>
        <v>0</v>
      </c>
      <c r="J189" s="70">
        <f t="shared" si="89"/>
        <v>0</v>
      </c>
      <c r="K189" s="70">
        <f t="shared" si="89"/>
        <v>0</v>
      </c>
      <c r="L189" s="70">
        <f t="shared" si="89"/>
        <v>0</v>
      </c>
      <c r="M189" s="70">
        <f t="shared" si="89"/>
        <v>0</v>
      </c>
      <c r="N189" s="70">
        <f t="shared" si="89"/>
        <v>0</v>
      </c>
      <c r="O189" s="70">
        <f t="shared" si="89"/>
        <v>0</v>
      </c>
      <c r="P189" s="70">
        <f t="shared" si="89"/>
        <v>0</v>
      </c>
    </row>
    <row r="190" spans="1:16" s="21" customFormat="1" ht="25.5" hidden="1">
      <c r="A190" s="80" t="s">
        <v>318</v>
      </c>
      <c r="B190" s="40"/>
      <c r="C190" s="60" t="s">
        <v>127</v>
      </c>
      <c r="D190" s="67">
        <f>D191</f>
        <v>800</v>
      </c>
      <c r="E190" s="67">
        <f aca="true" t="shared" si="90" ref="E190:P192">E191</f>
        <v>800</v>
      </c>
      <c r="F190" s="67">
        <f t="shared" si="90"/>
        <v>0</v>
      </c>
      <c r="G190" s="67">
        <f t="shared" si="90"/>
        <v>0</v>
      </c>
      <c r="H190" s="67">
        <f t="shared" si="90"/>
        <v>0</v>
      </c>
      <c r="I190" s="67">
        <f t="shared" si="90"/>
        <v>0</v>
      </c>
      <c r="J190" s="67">
        <f t="shared" si="90"/>
        <v>0</v>
      </c>
      <c r="K190" s="67">
        <f t="shared" si="90"/>
        <v>0</v>
      </c>
      <c r="L190" s="67">
        <f t="shared" si="90"/>
        <v>0</v>
      </c>
      <c r="M190" s="67">
        <f t="shared" si="90"/>
        <v>0</v>
      </c>
      <c r="N190" s="67">
        <f t="shared" si="90"/>
        <v>0</v>
      </c>
      <c r="O190" s="67">
        <f t="shared" si="90"/>
        <v>0</v>
      </c>
      <c r="P190" s="67">
        <f t="shared" si="90"/>
        <v>0</v>
      </c>
    </row>
    <row r="191" spans="1:16" s="21" customFormat="1" ht="25.5" hidden="1">
      <c r="A191" s="65" t="s">
        <v>319</v>
      </c>
      <c r="B191" s="40"/>
      <c r="C191" s="56" t="s">
        <v>324</v>
      </c>
      <c r="D191" s="67">
        <f>D192+D194+D196</f>
        <v>800</v>
      </c>
      <c r="E191" s="67">
        <f aca="true" t="shared" si="91" ref="E191:N191">E192+E194+E196</f>
        <v>800</v>
      </c>
      <c r="F191" s="67">
        <f t="shared" si="91"/>
        <v>0</v>
      </c>
      <c r="G191" s="67">
        <f t="shared" si="91"/>
        <v>0</v>
      </c>
      <c r="H191" s="67">
        <f t="shared" si="91"/>
        <v>0</v>
      </c>
      <c r="I191" s="67">
        <f t="shared" si="91"/>
        <v>0</v>
      </c>
      <c r="J191" s="67">
        <f t="shared" si="91"/>
        <v>0</v>
      </c>
      <c r="K191" s="67">
        <f t="shared" si="91"/>
        <v>0</v>
      </c>
      <c r="L191" s="67">
        <f t="shared" si="91"/>
        <v>0</v>
      </c>
      <c r="M191" s="67">
        <f t="shared" si="91"/>
        <v>0</v>
      </c>
      <c r="N191" s="67">
        <f t="shared" si="91"/>
        <v>0</v>
      </c>
      <c r="O191" s="67">
        <f>O192+O194</f>
        <v>0</v>
      </c>
      <c r="P191" s="67">
        <f>P192+P194</f>
        <v>0</v>
      </c>
    </row>
    <row r="192" spans="1:16" s="21" customFormat="1" ht="38.25" hidden="1">
      <c r="A192" s="65" t="s">
        <v>320</v>
      </c>
      <c r="B192" s="40"/>
      <c r="C192" s="56" t="s">
        <v>171</v>
      </c>
      <c r="D192" s="67">
        <f>D193</f>
        <v>0</v>
      </c>
      <c r="E192" s="67">
        <f t="shared" si="90"/>
        <v>0</v>
      </c>
      <c r="F192" s="67">
        <f t="shared" si="90"/>
        <v>0</v>
      </c>
      <c r="G192" s="67">
        <f t="shared" si="90"/>
        <v>0</v>
      </c>
      <c r="H192" s="67">
        <f t="shared" si="90"/>
        <v>0</v>
      </c>
      <c r="I192" s="67">
        <f t="shared" si="90"/>
        <v>0</v>
      </c>
      <c r="J192" s="67">
        <f t="shared" si="90"/>
        <v>0</v>
      </c>
      <c r="K192" s="67">
        <f t="shared" si="90"/>
        <v>0</v>
      </c>
      <c r="L192" s="67">
        <f t="shared" si="90"/>
        <v>0</v>
      </c>
      <c r="M192" s="67">
        <f t="shared" si="90"/>
        <v>0</v>
      </c>
      <c r="N192" s="67">
        <f t="shared" si="90"/>
        <v>0</v>
      </c>
      <c r="O192" s="67">
        <f t="shared" si="90"/>
        <v>0</v>
      </c>
      <c r="P192" s="67">
        <f t="shared" si="90"/>
        <v>0</v>
      </c>
    </row>
    <row r="193" spans="1:16" s="21" customFormat="1" ht="12.75" hidden="1">
      <c r="A193" s="65"/>
      <c r="B193" s="40" t="s">
        <v>9</v>
      </c>
      <c r="C193" s="66" t="s">
        <v>37</v>
      </c>
      <c r="D193" s="67"/>
      <c r="E193" s="63">
        <f>D193+SUM(F193:P193)</f>
        <v>0</v>
      </c>
      <c r="F193" s="67"/>
      <c r="G193" s="67"/>
      <c r="H193" s="68"/>
      <c r="I193" s="68"/>
      <c r="J193" s="67"/>
      <c r="K193" s="67"/>
      <c r="L193" s="67"/>
      <c r="M193" s="67"/>
      <c r="N193" s="67"/>
      <c r="O193" s="67"/>
      <c r="P193" s="67"/>
    </row>
    <row r="194" spans="1:16" s="21" customFormat="1" ht="25.5" hidden="1">
      <c r="A194" s="65" t="s">
        <v>465</v>
      </c>
      <c r="B194" s="40"/>
      <c r="C194" s="66" t="s">
        <v>466</v>
      </c>
      <c r="D194" s="67">
        <f>D195</f>
        <v>0</v>
      </c>
      <c r="E194" s="67">
        <f aca="true" t="shared" si="92" ref="E194:P194">E195</f>
        <v>0</v>
      </c>
      <c r="F194" s="67">
        <f t="shared" si="92"/>
        <v>0</v>
      </c>
      <c r="G194" s="67">
        <f t="shared" si="92"/>
        <v>0</v>
      </c>
      <c r="H194" s="67">
        <f t="shared" si="92"/>
        <v>0</v>
      </c>
      <c r="I194" s="67">
        <f t="shared" si="92"/>
        <v>0</v>
      </c>
      <c r="J194" s="67">
        <f t="shared" si="92"/>
        <v>0</v>
      </c>
      <c r="K194" s="67">
        <f t="shared" si="92"/>
        <v>0</v>
      </c>
      <c r="L194" s="67">
        <f t="shared" si="92"/>
        <v>0</v>
      </c>
      <c r="M194" s="67">
        <f t="shared" si="92"/>
        <v>0</v>
      </c>
      <c r="N194" s="67">
        <f t="shared" si="92"/>
        <v>0</v>
      </c>
      <c r="O194" s="67">
        <f t="shared" si="92"/>
        <v>0</v>
      </c>
      <c r="P194" s="67">
        <f t="shared" si="92"/>
        <v>0</v>
      </c>
    </row>
    <row r="195" spans="1:16" s="21" customFormat="1" ht="12.75" hidden="1">
      <c r="A195" s="65"/>
      <c r="B195" s="40" t="s">
        <v>9</v>
      </c>
      <c r="C195" s="66" t="s">
        <v>37</v>
      </c>
      <c r="D195" s="67"/>
      <c r="E195" s="63">
        <f>D195+SUM(F195:P195)</f>
        <v>0</v>
      </c>
      <c r="F195" s="67"/>
      <c r="G195" s="67"/>
      <c r="H195" s="68"/>
      <c r="I195" s="68"/>
      <c r="J195" s="67"/>
      <c r="K195" s="67"/>
      <c r="L195" s="67"/>
      <c r="M195" s="67"/>
      <c r="N195" s="67"/>
      <c r="O195" s="67"/>
      <c r="P195" s="67"/>
    </row>
    <row r="196" spans="1:16" s="21" customFormat="1" ht="25.5" hidden="1">
      <c r="A196" s="65" t="s">
        <v>527</v>
      </c>
      <c r="B196" s="40"/>
      <c r="C196" s="66" t="s">
        <v>466</v>
      </c>
      <c r="D196" s="67">
        <f>D197</f>
        <v>800</v>
      </c>
      <c r="E196" s="67">
        <f aca="true" t="shared" si="93" ref="E196:N196">E197</f>
        <v>800</v>
      </c>
      <c r="F196" s="67">
        <f t="shared" si="93"/>
        <v>0</v>
      </c>
      <c r="G196" s="67">
        <f t="shared" si="93"/>
        <v>0</v>
      </c>
      <c r="H196" s="67">
        <f t="shared" si="93"/>
        <v>0</v>
      </c>
      <c r="I196" s="67">
        <f t="shared" si="93"/>
        <v>0</v>
      </c>
      <c r="J196" s="67">
        <f t="shared" si="93"/>
        <v>0</v>
      </c>
      <c r="K196" s="67">
        <f t="shared" si="93"/>
        <v>0</v>
      </c>
      <c r="L196" s="67">
        <f t="shared" si="93"/>
        <v>0</v>
      </c>
      <c r="M196" s="67">
        <f t="shared" si="93"/>
        <v>0</v>
      </c>
      <c r="N196" s="67">
        <f t="shared" si="93"/>
        <v>0</v>
      </c>
      <c r="O196" s="67"/>
      <c r="P196" s="67"/>
    </row>
    <row r="197" spans="1:16" s="21" customFormat="1" ht="12.75" hidden="1">
      <c r="A197" s="65"/>
      <c r="B197" s="40" t="s">
        <v>9</v>
      </c>
      <c r="C197" s="66" t="s">
        <v>37</v>
      </c>
      <c r="D197" s="67">
        <v>800</v>
      </c>
      <c r="E197" s="63">
        <f>D197+SUM(F197:P197)</f>
        <v>800</v>
      </c>
      <c r="F197" s="67"/>
      <c r="G197" s="67"/>
      <c r="H197" s="68"/>
      <c r="I197" s="68"/>
      <c r="J197" s="67"/>
      <c r="K197" s="67"/>
      <c r="L197" s="67"/>
      <c r="M197" s="67"/>
      <c r="N197" s="67"/>
      <c r="O197" s="67"/>
      <c r="P197" s="67"/>
    </row>
    <row r="198" spans="1:16" s="21" customFormat="1" ht="25.5" hidden="1">
      <c r="A198" s="80" t="s">
        <v>321</v>
      </c>
      <c r="B198" s="40"/>
      <c r="C198" s="60" t="s">
        <v>128</v>
      </c>
      <c r="D198" s="67">
        <f>D199</f>
        <v>0</v>
      </c>
      <c r="E198" s="67">
        <f aca="true" t="shared" si="94" ref="E198:P198">E199</f>
        <v>0</v>
      </c>
      <c r="F198" s="67">
        <f t="shared" si="94"/>
        <v>0</v>
      </c>
      <c r="G198" s="67">
        <f t="shared" si="94"/>
        <v>0</v>
      </c>
      <c r="H198" s="67">
        <f t="shared" si="94"/>
        <v>0</v>
      </c>
      <c r="I198" s="67">
        <f t="shared" si="94"/>
        <v>0</v>
      </c>
      <c r="J198" s="67">
        <f t="shared" si="94"/>
        <v>0</v>
      </c>
      <c r="K198" s="67">
        <f t="shared" si="94"/>
        <v>0</v>
      </c>
      <c r="L198" s="67">
        <f t="shared" si="94"/>
        <v>0</v>
      </c>
      <c r="M198" s="67">
        <f t="shared" si="94"/>
        <v>0</v>
      </c>
      <c r="N198" s="67">
        <f t="shared" si="94"/>
        <v>0</v>
      </c>
      <c r="O198" s="67">
        <f t="shared" si="94"/>
        <v>0</v>
      </c>
      <c r="P198" s="67">
        <f t="shared" si="94"/>
        <v>0</v>
      </c>
    </row>
    <row r="199" spans="1:16" s="21" customFormat="1" ht="29.25" customHeight="1" hidden="1">
      <c r="A199" s="65" t="s">
        <v>322</v>
      </c>
      <c r="B199" s="40"/>
      <c r="C199" s="98" t="s">
        <v>325</v>
      </c>
      <c r="D199" s="67">
        <f>D204+D200+D202</f>
        <v>0</v>
      </c>
      <c r="E199" s="67">
        <f aca="true" t="shared" si="95" ref="E199:P199">E204+E200+E202</f>
        <v>0</v>
      </c>
      <c r="F199" s="67">
        <f t="shared" si="95"/>
        <v>0</v>
      </c>
      <c r="G199" s="67">
        <f t="shared" si="95"/>
        <v>0</v>
      </c>
      <c r="H199" s="67">
        <f t="shared" si="95"/>
        <v>0</v>
      </c>
      <c r="I199" s="67">
        <f t="shared" si="95"/>
        <v>0</v>
      </c>
      <c r="J199" s="67">
        <f t="shared" si="95"/>
        <v>0</v>
      </c>
      <c r="K199" s="67">
        <f t="shared" si="95"/>
        <v>0</v>
      </c>
      <c r="L199" s="67">
        <f t="shared" si="95"/>
        <v>0</v>
      </c>
      <c r="M199" s="67">
        <f t="shared" si="95"/>
        <v>0</v>
      </c>
      <c r="N199" s="67">
        <f t="shared" si="95"/>
        <v>0</v>
      </c>
      <c r="O199" s="67">
        <f t="shared" si="95"/>
        <v>0</v>
      </c>
      <c r="P199" s="67">
        <f t="shared" si="95"/>
        <v>0</v>
      </c>
    </row>
    <row r="200" spans="1:16" s="21" customFormat="1" ht="51" customHeight="1" hidden="1">
      <c r="A200" s="65" t="s">
        <v>438</v>
      </c>
      <c r="B200" s="40"/>
      <c r="C200" s="98" t="s">
        <v>439</v>
      </c>
      <c r="D200" s="67">
        <f>D201</f>
        <v>0</v>
      </c>
      <c r="E200" s="67">
        <f aca="true" t="shared" si="96" ref="E200:P200">E201</f>
        <v>0</v>
      </c>
      <c r="F200" s="67">
        <f t="shared" si="96"/>
        <v>0</v>
      </c>
      <c r="G200" s="67">
        <f t="shared" si="96"/>
        <v>0</v>
      </c>
      <c r="H200" s="67">
        <f t="shared" si="96"/>
        <v>0</v>
      </c>
      <c r="I200" s="67">
        <f t="shared" si="96"/>
        <v>0</v>
      </c>
      <c r="J200" s="67">
        <f t="shared" si="96"/>
        <v>0</v>
      </c>
      <c r="K200" s="67">
        <f t="shared" si="96"/>
        <v>0</v>
      </c>
      <c r="L200" s="67">
        <f t="shared" si="96"/>
        <v>0</v>
      </c>
      <c r="M200" s="67">
        <f t="shared" si="96"/>
        <v>0</v>
      </c>
      <c r="N200" s="67">
        <f t="shared" si="96"/>
        <v>0</v>
      </c>
      <c r="O200" s="67">
        <f t="shared" si="96"/>
        <v>0</v>
      </c>
      <c r="P200" s="67">
        <f t="shared" si="96"/>
        <v>0</v>
      </c>
    </row>
    <row r="201" spans="1:16" s="21" customFormat="1" ht="40.5" customHeight="1" hidden="1">
      <c r="A201" s="65"/>
      <c r="B201" s="40" t="s">
        <v>10</v>
      </c>
      <c r="C201" s="73" t="s">
        <v>99</v>
      </c>
      <c r="D201" s="67"/>
      <c r="E201" s="63">
        <f>D201+SUM(F201:P201)</f>
        <v>0</v>
      </c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</row>
    <row r="202" spans="1:16" s="21" customFormat="1" ht="56.25" customHeight="1" hidden="1">
      <c r="A202" s="65" t="s">
        <v>323</v>
      </c>
      <c r="B202" s="40"/>
      <c r="C202" s="98" t="s">
        <v>439</v>
      </c>
      <c r="D202" s="67">
        <f>D203</f>
        <v>0</v>
      </c>
      <c r="E202" s="67">
        <f aca="true" t="shared" si="97" ref="E202:P202">E203</f>
        <v>0</v>
      </c>
      <c r="F202" s="67">
        <f t="shared" si="97"/>
        <v>0</v>
      </c>
      <c r="G202" s="67">
        <f t="shared" si="97"/>
        <v>0</v>
      </c>
      <c r="H202" s="67">
        <f t="shared" si="97"/>
        <v>0</v>
      </c>
      <c r="I202" s="67">
        <f t="shared" si="97"/>
        <v>0</v>
      </c>
      <c r="J202" s="67">
        <f t="shared" si="97"/>
        <v>0</v>
      </c>
      <c r="K202" s="67">
        <f t="shared" si="97"/>
        <v>0</v>
      </c>
      <c r="L202" s="67">
        <f t="shared" si="97"/>
        <v>0</v>
      </c>
      <c r="M202" s="67">
        <f t="shared" si="97"/>
        <v>0</v>
      </c>
      <c r="N202" s="67">
        <f t="shared" si="97"/>
        <v>0</v>
      </c>
      <c r="O202" s="67">
        <f t="shared" si="97"/>
        <v>0</v>
      </c>
      <c r="P202" s="67">
        <f t="shared" si="97"/>
        <v>0</v>
      </c>
    </row>
    <row r="203" spans="1:16" s="21" customFormat="1" ht="39" customHeight="1" hidden="1">
      <c r="A203" s="65"/>
      <c r="B203" s="40" t="s">
        <v>10</v>
      </c>
      <c r="C203" s="73" t="s">
        <v>99</v>
      </c>
      <c r="D203" s="67"/>
      <c r="E203" s="63">
        <f>D203+SUM(F203:P203)</f>
        <v>0</v>
      </c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</row>
    <row r="204" spans="1:16" s="21" customFormat="1" ht="52.5" customHeight="1" hidden="1">
      <c r="A204" s="65" t="s">
        <v>426</v>
      </c>
      <c r="B204" s="40"/>
      <c r="C204" s="98" t="s">
        <v>439</v>
      </c>
      <c r="D204" s="67">
        <f>D205+D206</f>
        <v>0</v>
      </c>
      <c r="E204" s="67">
        <f aca="true" t="shared" si="98" ref="E204:P204">E205+E206</f>
        <v>0</v>
      </c>
      <c r="F204" s="69">
        <f t="shared" si="98"/>
        <v>0</v>
      </c>
      <c r="G204" s="67">
        <f t="shared" si="98"/>
        <v>0</v>
      </c>
      <c r="H204" s="67">
        <f t="shared" si="98"/>
        <v>0</v>
      </c>
      <c r="I204" s="67">
        <f t="shared" si="98"/>
        <v>0</v>
      </c>
      <c r="J204" s="67">
        <f t="shared" si="98"/>
        <v>0</v>
      </c>
      <c r="K204" s="67">
        <f t="shared" si="98"/>
        <v>0</v>
      </c>
      <c r="L204" s="67">
        <f t="shared" si="98"/>
        <v>0</v>
      </c>
      <c r="M204" s="67">
        <f t="shared" si="98"/>
        <v>0</v>
      </c>
      <c r="N204" s="67">
        <f t="shared" si="98"/>
        <v>0</v>
      </c>
      <c r="O204" s="67">
        <f t="shared" si="98"/>
        <v>0</v>
      </c>
      <c r="P204" s="67">
        <f t="shared" si="98"/>
        <v>0</v>
      </c>
    </row>
    <row r="205" spans="1:16" s="21" customFormat="1" ht="21.75" customHeight="1" hidden="1">
      <c r="A205" s="65"/>
      <c r="B205" s="40" t="s">
        <v>6</v>
      </c>
      <c r="C205" s="66" t="s">
        <v>7</v>
      </c>
      <c r="D205" s="67"/>
      <c r="E205" s="63">
        <f>D205+SUM(F205:P205)</f>
        <v>0</v>
      </c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</row>
    <row r="206" spans="1:16" s="21" customFormat="1" ht="38.25" hidden="1">
      <c r="A206" s="80"/>
      <c r="B206" s="40" t="s">
        <v>10</v>
      </c>
      <c r="C206" s="73" t="s">
        <v>99</v>
      </c>
      <c r="D206" s="67"/>
      <c r="E206" s="63">
        <f>D206+SUM(F206:P206)</f>
        <v>0</v>
      </c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</row>
    <row r="207" spans="1:16" s="21" customFormat="1" ht="51" hidden="1">
      <c r="A207" s="80" t="s">
        <v>328</v>
      </c>
      <c r="B207" s="40"/>
      <c r="C207" s="83" t="s">
        <v>129</v>
      </c>
      <c r="D207" s="67">
        <f>D208</f>
        <v>5638.9</v>
      </c>
      <c r="E207" s="67">
        <f aca="true" t="shared" si="99" ref="E207:P208">E208</f>
        <v>5638.9</v>
      </c>
      <c r="F207" s="67">
        <f t="shared" si="99"/>
        <v>0</v>
      </c>
      <c r="G207" s="67">
        <f t="shared" si="99"/>
        <v>0</v>
      </c>
      <c r="H207" s="67">
        <f t="shared" si="99"/>
        <v>0</v>
      </c>
      <c r="I207" s="67">
        <f t="shared" si="99"/>
        <v>0</v>
      </c>
      <c r="J207" s="67">
        <f t="shared" si="99"/>
        <v>0</v>
      </c>
      <c r="K207" s="67">
        <f t="shared" si="99"/>
        <v>0</v>
      </c>
      <c r="L207" s="67">
        <f t="shared" si="99"/>
        <v>0</v>
      </c>
      <c r="M207" s="67">
        <f t="shared" si="99"/>
        <v>0</v>
      </c>
      <c r="N207" s="67">
        <f t="shared" si="99"/>
        <v>0</v>
      </c>
      <c r="O207" s="67">
        <f t="shared" si="99"/>
        <v>0</v>
      </c>
      <c r="P207" s="67">
        <f t="shared" si="99"/>
        <v>0</v>
      </c>
    </row>
    <row r="208" spans="1:16" s="21" customFormat="1" ht="25.5" hidden="1">
      <c r="A208" s="65" t="s">
        <v>329</v>
      </c>
      <c r="B208" s="40"/>
      <c r="C208" s="56" t="s">
        <v>331</v>
      </c>
      <c r="D208" s="67">
        <f>D209</f>
        <v>5638.9</v>
      </c>
      <c r="E208" s="67">
        <f t="shared" si="99"/>
        <v>5638.9</v>
      </c>
      <c r="F208" s="67">
        <f t="shared" si="99"/>
        <v>0</v>
      </c>
      <c r="G208" s="67">
        <f t="shared" si="99"/>
        <v>0</v>
      </c>
      <c r="H208" s="67">
        <f t="shared" si="99"/>
        <v>0</v>
      </c>
      <c r="I208" s="67">
        <f t="shared" si="99"/>
        <v>0</v>
      </c>
      <c r="J208" s="67">
        <f t="shared" si="99"/>
        <v>0</v>
      </c>
      <c r="K208" s="67">
        <f t="shared" si="99"/>
        <v>0</v>
      </c>
      <c r="L208" s="67">
        <f t="shared" si="99"/>
        <v>0</v>
      </c>
      <c r="M208" s="67">
        <f t="shared" si="99"/>
        <v>0</v>
      </c>
      <c r="N208" s="67">
        <f t="shared" si="99"/>
        <v>0</v>
      </c>
      <c r="O208" s="67">
        <f t="shared" si="99"/>
        <v>0</v>
      </c>
      <c r="P208" s="67">
        <f t="shared" si="99"/>
        <v>0</v>
      </c>
    </row>
    <row r="209" spans="1:16" s="21" customFormat="1" ht="25.5" hidden="1">
      <c r="A209" s="65" t="s">
        <v>330</v>
      </c>
      <c r="B209" s="40"/>
      <c r="C209" s="56" t="s">
        <v>272</v>
      </c>
      <c r="D209" s="67">
        <f>D210+D211+D212</f>
        <v>5638.9</v>
      </c>
      <c r="E209" s="67">
        <f aca="true" t="shared" si="100" ref="E209:P209">E210+E211+E212</f>
        <v>5638.9</v>
      </c>
      <c r="F209" s="67">
        <f t="shared" si="100"/>
        <v>0</v>
      </c>
      <c r="G209" s="67">
        <f t="shared" si="100"/>
        <v>0</v>
      </c>
      <c r="H209" s="67">
        <f t="shared" si="100"/>
        <v>0</v>
      </c>
      <c r="I209" s="67">
        <f t="shared" si="100"/>
        <v>0</v>
      </c>
      <c r="J209" s="67">
        <f t="shared" si="100"/>
        <v>0</v>
      </c>
      <c r="K209" s="67">
        <f t="shared" si="100"/>
        <v>0</v>
      </c>
      <c r="L209" s="67">
        <f t="shared" si="100"/>
        <v>0</v>
      </c>
      <c r="M209" s="67">
        <f t="shared" si="100"/>
        <v>0</v>
      </c>
      <c r="N209" s="67">
        <f t="shared" si="100"/>
        <v>0</v>
      </c>
      <c r="O209" s="67">
        <f t="shared" si="100"/>
        <v>0</v>
      </c>
      <c r="P209" s="67">
        <f t="shared" si="100"/>
        <v>0</v>
      </c>
    </row>
    <row r="210" spans="1:16" s="21" customFormat="1" ht="51" hidden="1">
      <c r="A210" s="65"/>
      <c r="B210" s="40" t="s">
        <v>2</v>
      </c>
      <c r="C210" s="66" t="s">
        <v>94</v>
      </c>
      <c r="D210" s="67">
        <f>4603.7</f>
        <v>4603.7</v>
      </c>
      <c r="E210" s="63">
        <f>D210+SUM(F210:P210)</f>
        <v>4603.7</v>
      </c>
      <c r="F210" s="67"/>
      <c r="G210" s="67"/>
      <c r="H210" s="68"/>
      <c r="I210" s="68"/>
      <c r="J210" s="67"/>
      <c r="K210" s="67"/>
      <c r="L210" s="67"/>
      <c r="M210" s="67"/>
      <c r="N210" s="67"/>
      <c r="O210" s="67"/>
      <c r="P210" s="67"/>
    </row>
    <row r="211" spans="1:16" s="21" customFormat="1" ht="25.5" hidden="1">
      <c r="A211" s="65"/>
      <c r="B211" s="40" t="s">
        <v>3</v>
      </c>
      <c r="C211" s="66" t="s">
        <v>95</v>
      </c>
      <c r="D211" s="67">
        <f>1034.5</f>
        <v>1034.5</v>
      </c>
      <c r="E211" s="63">
        <f>D211+SUM(F211:P211)</f>
        <v>1034.5</v>
      </c>
      <c r="F211" s="67"/>
      <c r="G211" s="67"/>
      <c r="H211" s="68"/>
      <c r="I211" s="68"/>
      <c r="J211" s="67"/>
      <c r="K211" s="67"/>
      <c r="L211" s="67"/>
      <c r="M211" s="67"/>
      <c r="N211" s="67"/>
      <c r="O211" s="67"/>
      <c r="P211" s="67"/>
    </row>
    <row r="212" spans="1:16" s="21" customFormat="1" ht="12.75" hidden="1">
      <c r="A212" s="65"/>
      <c r="B212" s="40" t="s">
        <v>4</v>
      </c>
      <c r="C212" s="66" t="s">
        <v>5</v>
      </c>
      <c r="D212" s="67">
        <f>0.7</f>
        <v>0.7</v>
      </c>
      <c r="E212" s="63">
        <f>D212+SUM(F212:P212)</f>
        <v>0.7</v>
      </c>
      <c r="F212" s="67"/>
      <c r="G212" s="67"/>
      <c r="H212" s="68"/>
      <c r="I212" s="68"/>
      <c r="J212" s="67"/>
      <c r="K212" s="67"/>
      <c r="L212" s="67"/>
      <c r="M212" s="67"/>
      <c r="N212" s="67"/>
      <c r="O212" s="67"/>
      <c r="P212" s="67"/>
    </row>
    <row r="213" spans="1:17" s="21" customFormat="1" ht="53.25" customHeight="1" hidden="1">
      <c r="A213" s="62" t="s">
        <v>332</v>
      </c>
      <c r="B213" s="11"/>
      <c r="C213" s="82" t="s">
        <v>130</v>
      </c>
      <c r="D213" s="71">
        <f aca="true" t="shared" si="101" ref="D213:P213">D214+D233+D261</f>
        <v>8500</v>
      </c>
      <c r="E213" s="71">
        <f t="shared" si="101"/>
        <v>8500</v>
      </c>
      <c r="F213" s="71">
        <f t="shared" si="101"/>
        <v>0</v>
      </c>
      <c r="G213" s="71">
        <f t="shared" si="101"/>
        <v>0</v>
      </c>
      <c r="H213" s="71">
        <f t="shared" si="101"/>
        <v>0</v>
      </c>
      <c r="I213" s="71">
        <f t="shared" si="101"/>
        <v>0</v>
      </c>
      <c r="J213" s="71">
        <f t="shared" si="101"/>
        <v>0</v>
      </c>
      <c r="K213" s="71">
        <f t="shared" si="101"/>
        <v>0</v>
      </c>
      <c r="L213" s="71">
        <f t="shared" si="101"/>
        <v>0</v>
      </c>
      <c r="M213" s="71">
        <f t="shared" si="101"/>
        <v>0</v>
      </c>
      <c r="N213" s="71">
        <f t="shared" si="101"/>
        <v>0</v>
      </c>
      <c r="O213" s="71">
        <f t="shared" si="101"/>
        <v>0</v>
      </c>
      <c r="P213" s="71">
        <f t="shared" si="101"/>
        <v>0</v>
      </c>
      <c r="Q213" s="112"/>
    </row>
    <row r="214" spans="1:16" s="21" customFormat="1" ht="25.5" hidden="1">
      <c r="A214" s="80" t="s">
        <v>333</v>
      </c>
      <c r="B214" s="40"/>
      <c r="C214" s="83" t="s">
        <v>131</v>
      </c>
      <c r="D214" s="67">
        <f>D215+D218+D221+D224+D227+D230</f>
        <v>6500</v>
      </c>
      <c r="E214" s="67">
        <f aca="true" t="shared" si="102" ref="E214:P214">E215+E218+E221+E224+E227+E230</f>
        <v>6500</v>
      </c>
      <c r="F214" s="67">
        <f t="shared" si="102"/>
        <v>0</v>
      </c>
      <c r="G214" s="67">
        <f t="shared" si="102"/>
        <v>0</v>
      </c>
      <c r="H214" s="67">
        <f t="shared" si="102"/>
        <v>0</v>
      </c>
      <c r="I214" s="67">
        <f t="shared" si="102"/>
        <v>0</v>
      </c>
      <c r="J214" s="67">
        <f t="shared" si="102"/>
        <v>0</v>
      </c>
      <c r="K214" s="67">
        <f t="shared" si="102"/>
        <v>0</v>
      </c>
      <c r="L214" s="67">
        <f t="shared" si="102"/>
        <v>0</v>
      </c>
      <c r="M214" s="67">
        <f t="shared" si="102"/>
        <v>0</v>
      </c>
      <c r="N214" s="67">
        <f t="shared" si="102"/>
        <v>0</v>
      </c>
      <c r="O214" s="67">
        <f t="shared" si="102"/>
        <v>0</v>
      </c>
      <c r="P214" s="67">
        <f t="shared" si="102"/>
        <v>0</v>
      </c>
    </row>
    <row r="215" spans="1:16" s="21" customFormat="1" ht="76.5" hidden="1">
      <c r="A215" s="65" t="s">
        <v>334</v>
      </c>
      <c r="B215" s="40"/>
      <c r="C215" s="81" t="s">
        <v>336</v>
      </c>
      <c r="D215" s="67">
        <f>D216</f>
        <v>0</v>
      </c>
      <c r="E215" s="67">
        <f aca="true" t="shared" si="103" ref="E215:P216">E216</f>
        <v>0</v>
      </c>
      <c r="F215" s="67">
        <f t="shared" si="103"/>
        <v>0</v>
      </c>
      <c r="G215" s="67">
        <f t="shared" si="103"/>
        <v>0</v>
      </c>
      <c r="H215" s="67">
        <f t="shared" si="103"/>
        <v>0</v>
      </c>
      <c r="I215" s="67">
        <f t="shared" si="103"/>
        <v>0</v>
      </c>
      <c r="J215" s="67">
        <f t="shared" si="103"/>
        <v>0</v>
      </c>
      <c r="K215" s="67">
        <f t="shared" si="103"/>
        <v>0</v>
      </c>
      <c r="L215" s="67">
        <f t="shared" si="103"/>
        <v>0</v>
      </c>
      <c r="M215" s="67">
        <f t="shared" si="103"/>
        <v>0</v>
      </c>
      <c r="N215" s="67">
        <f t="shared" si="103"/>
        <v>0</v>
      </c>
      <c r="O215" s="67">
        <f t="shared" si="103"/>
        <v>0</v>
      </c>
      <c r="P215" s="67">
        <f t="shared" si="103"/>
        <v>0</v>
      </c>
    </row>
    <row r="216" spans="1:16" s="21" customFormat="1" ht="25.5" hidden="1">
      <c r="A216" s="65" t="s">
        <v>335</v>
      </c>
      <c r="B216" s="40"/>
      <c r="C216" s="81" t="s">
        <v>337</v>
      </c>
      <c r="D216" s="67">
        <f>D217</f>
        <v>0</v>
      </c>
      <c r="E216" s="67">
        <f t="shared" si="103"/>
        <v>0</v>
      </c>
      <c r="F216" s="67">
        <f t="shared" si="103"/>
        <v>0</v>
      </c>
      <c r="G216" s="67">
        <f t="shared" si="103"/>
        <v>0</v>
      </c>
      <c r="H216" s="67">
        <f t="shared" si="103"/>
        <v>0</v>
      </c>
      <c r="I216" s="67">
        <f t="shared" si="103"/>
        <v>0</v>
      </c>
      <c r="J216" s="67">
        <f t="shared" si="103"/>
        <v>0</v>
      </c>
      <c r="K216" s="67">
        <f t="shared" si="103"/>
        <v>0</v>
      </c>
      <c r="L216" s="67">
        <f t="shared" si="103"/>
        <v>0</v>
      </c>
      <c r="M216" s="67">
        <f t="shared" si="103"/>
        <v>0</v>
      </c>
      <c r="N216" s="67">
        <f t="shared" si="103"/>
        <v>0</v>
      </c>
      <c r="O216" s="67">
        <f t="shared" si="103"/>
        <v>0</v>
      </c>
      <c r="P216" s="67">
        <f t="shared" si="103"/>
        <v>0</v>
      </c>
    </row>
    <row r="217" spans="1:16" s="21" customFormat="1" ht="38.25" hidden="1">
      <c r="A217" s="65"/>
      <c r="B217" s="40" t="s">
        <v>10</v>
      </c>
      <c r="C217" s="107" t="s">
        <v>99</v>
      </c>
      <c r="D217" s="67"/>
      <c r="E217" s="63">
        <f>D217+SUM(F217:P217)</f>
        <v>0</v>
      </c>
      <c r="F217" s="67"/>
      <c r="G217" s="67"/>
      <c r="H217" s="68"/>
      <c r="I217" s="68"/>
      <c r="J217" s="67"/>
      <c r="K217" s="67"/>
      <c r="L217" s="67"/>
      <c r="M217" s="67"/>
      <c r="N217" s="67"/>
      <c r="O217" s="67"/>
      <c r="P217" s="67"/>
    </row>
    <row r="218" spans="1:16" s="21" customFormat="1" ht="38.25" hidden="1">
      <c r="A218" s="65" t="s">
        <v>338</v>
      </c>
      <c r="B218" s="40"/>
      <c r="C218" s="81" t="s">
        <v>155</v>
      </c>
      <c r="D218" s="67">
        <f>D219</f>
        <v>0</v>
      </c>
      <c r="E218" s="67">
        <f aca="true" t="shared" si="104" ref="E218:P219">E219</f>
        <v>0</v>
      </c>
      <c r="F218" s="67">
        <f t="shared" si="104"/>
        <v>0</v>
      </c>
      <c r="G218" s="67">
        <f t="shared" si="104"/>
        <v>0</v>
      </c>
      <c r="H218" s="67">
        <f t="shared" si="104"/>
        <v>0</v>
      </c>
      <c r="I218" s="67">
        <f t="shared" si="104"/>
        <v>0</v>
      </c>
      <c r="J218" s="67">
        <f t="shared" si="104"/>
        <v>0</v>
      </c>
      <c r="K218" s="67">
        <f t="shared" si="104"/>
        <v>0</v>
      </c>
      <c r="L218" s="67">
        <f t="shared" si="104"/>
        <v>0</v>
      </c>
      <c r="M218" s="67">
        <f t="shared" si="104"/>
        <v>0</v>
      </c>
      <c r="N218" s="67">
        <f t="shared" si="104"/>
        <v>0</v>
      </c>
      <c r="O218" s="67">
        <f t="shared" si="104"/>
        <v>0</v>
      </c>
      <c r="P218" s="67">
        <f t="shared" si="104"/>
        <v>0</v>
      </c>
    </row>
    <row r="219" spans="1:16" s="21" customFormat="1" ht="25.5" hidden="1">
      <c r="A219" s="65" t="s">
        <v>339</v>
      </c>
      <c r="B219" s="40"/>
      <c r="C219" s="81" t="s">
        <v>337</v>
      </c>
      <c r="D219" s="67">
        <f>D220</f>
        <v>0</v>
      </c>
      <c r="E219" s="67">
        <f t="shared" si="104"/>
        <v>0</v>
      </c>
      <c r="F219" s="67">
        <f t="shared" si="104"/>
        <v>0</v>
      </c>
      <c r="G219" s="67">
        <f t="shared" si="104"/>
        <v>0</v>
      </c>
      <c r="H219" s="67">
        <f t="shared" si="104"/>
        <v>0</v>
      </c>
      <c r="I219" s="67">
        <f t="shared" si="104"/>
        <v>0</v>
      </c>
      <c r="J219" s="67">
        <f t="shared" si="104"/>
        <v>0</v>
      </c>
      <c r="K219" s="67">
        <f t="shared" si="104"/>
        <v>0</v>
      </c>
      <c r="L219" s="67">
        <f t="shared" si="104"/>
        <v>0</v>
      </c>
      <c r="M219" s="67">
        <f t="shared" si="104"/>
        <v>0</v>
      </c>
      <c r="N219" s="67">
        <f t="shared" si="104"/>
        <v>0</v>
      </c>
      <c r="O219" s="67">
        <f t="shared" si="104"/>
        <v>0</v>
      </c>
      <c r="P219" s="67">
        <f t="shared" si="104"/>
        <v>0</v>
      </c>
    </row>
    <row r="220" spans="1:16" s="21" customFormat="1" ht="42" customHeight="1" hidden="1">
      <c r="A220" s="65"/>
      <c r="B220" s="40" t="s">
        <v>10</v>
      </c>
      <c r="C220" s="73" t="s">
        <v>99</v>
      </c>
      <c r="D220" s="67"/>
      <c r="E220" s="63">
        <f>D220+SUM(F220:P220)</f>
        <v>0</v>
      </c>
      <c r="F220" s="67"/>
      <c r="G220" s="67"/>
      <c r="H220" s="68"/>
      <c r="I220" s="68"/>
      <c r="J220" s="67"/>
      <c r="K220" s="67"/>
      <c r="L220" s="67"/>
      <c r="M220" s="69"/>
      <c r="N220" s="67"/>
      <c r="O220" s="67"/>
      <c r="P220" s="67"/>
    </row>
    <row r="221" spans="1:16" s="21" customFormat="1" ht="38.25" hidden="1">
      <c r="A221" s="65" t="s">
        <v>340</v>
      </c>
      <c r="B221" s="40"/>
      <c r="C221" s="81" t="s">
        <v>342</v>
      </c>
      <c r="D221" s="67">
        <f>D222</f>
        <v>0</v>
      </c>
      <c r="E221" s="67">
        <f aca="true" t="shared" si="105" ref="E221:P222">E222</f>
        <v>0</v>
      </c>
      <c r="F221" s="67">
        <f t="shared" si="105"/>
        <v>0</v>
      </c>
      <c r="G221" s="67">
        <f t="shared" si="105"/>
        <v>0</v>
      </c>
      <c r="H221" s="67">
        <f t="shared" si="105"/>
        <v>0</v>
      </c>
      <c r="I221" s="67">
        <f t="shared" si="105"/>
        <v>0</v>
      </c>
      <c r="J221" s="67">
        <f t="shared" si="105"/>
        <v>0</v>
      </c>
      <c r="K221" s="67">
        <f t="shared" si="105"/>
        <v>0</v>
      </c>
      <c r="L221" s="67">
        <f t="shared" si="105"/>
        <v>0</v>
      </c>
      <c r="M221" s="67">
        <f t="shared" si="105"/>
        <v>0</v>
      </c>
      <c r="N221" s="67">
        <f t="shared" si="105"/>
        <v>0</v>
      </c>
      <c r="O221" s="67">
        <f t="shared" si="105"/>
        <v>0</v>
      </c>
      <c r="P221" s="67">
        <f t="shared" si="105"/>
        <v>0</v>
      </c>
    </row>
    <row r="222" spans="1:16" s="21" customFormat="1" ht="25.5" hidden="1">
      <c r="A222" s="65" t="s">
        <v>341</v>
      </c>
      <c r="B222" s="40"/>
      <c r="C222" s="81" t="s">
        <v>337</v>
      </c>
      <c r="D222" s="67">
        <f>D223</f>
        <v>0</v>
      </c>
      <c r="E222" s="67">
        <f t="shared" si="105"/>
        <v>0</v>
      </c>
      <c r="F222" s="67">
        <f t="shared" si="105"/>
        <v>0</v>
      </c>
      <c r="G222" s="67">
        <f t="shared" si="105"/>
        <v>0</v>
      </c>
      <c r="H222" s="67">
        <f t="shared" si="105"/>
        <v>0</v>
      </c>
      <c r="I222" s="67">
        <f t="shared" si="105"/>
        <v>0</v>
      </c>
      <c r="J222" s="67">
        <f t="shared" si="105"/>
        <v>0</v>
      </c>
      <c r="K222" s="67">
        <f t="shared" si="105"/>
        <v>0</v>
      </c>
      <c r="L222" s="67">
        <f t="shared" si="105"/>
        <v>0</v>
      </c>
      <c r="M222" s="67">
        <f t="shared" si="105"/>
        <v>0</v>
      </c>
      <c r="N222" s="67">
        <f t="shared" si="105"/>
        <v>0</v>
      </c>
      <c r="O222" s="67">
        <f t="shared" si="105"/>
        <v>0</v>
      </c>
      <c r="P222" s="67">
        <f t="shared" si="105"/>
        <v>0</v>
      </c>
    </row>
    <row r="223" spans="1:16" s="21" customFormat="1" ht="38.25" hidden="1">
      <c r="A223" s="65"/>
      <c r="B223" s="40" t="s">
        <v>10</v>
      </c>
      <c r="C223" s="73" t="s">
        <v>99</v>
      </c>
      <c r="D223" s="67"/>
      <c r="E223" s="63">
        <f>D223+SUM(F223:P223)</f>
        <v>0</v>
      </c>
      <c r="F223" s="67"/>
      <c r="G223" s="67"/>
      <c r="H223" s="68"/>
      <c r="I223" s="68"/>
      <c r="J223" s="67"/>
      <c r="K223" s="67"/>
      <c r="L223" s="67"/>
      <c r="M223" s="69"/>
      <c r="N223" s="67"/>
      <c r="O223" s="67"/>
      <c r="P223" s="67"/>
    </row>
    <row r="224" spans="1:16" s="21" customFormat="1" ht="51" hidden="1">
      <c r="A224" s="65" t="s">
        <v>343</v>
      </c>
      <c r="B224" s="40"/>
      <c r="C224" s="73" t="s">
        <v>345</v>
      </c>
      <c r="D224" s="67">
        <f>D225</f>
        <v>0</v>
      </c>
      <c r="E224" s="67">
        <f aca="true" t="shared" si="106" ref="E224:P225">E225</f>
        <v>0</v>
      </c>
      <c r="F224" s="67">
        <f t="shared" si="106"/>
        <v>0</v>
      </c>
      <c r="G224" s="67">
        <f t="shared" si="106"/>
        <v>0</v>
      </c>
      <c r="H224" s="67">
        <f t="shared" si="106"/>
        <v>0</v>
      </c>
      <c r="I224" s="67">
        <f t="shared" si="106"/>
        <v>0</v>
      </c>
      <c r="J224" s="67">
        <f t="shared" si="106"/>
        <v>0</v>
      </c>
      <c r="K224" s="67">
        <f t="shared" si="106"/>
        <v>0</v>
      </c>
      <c r="L224" s="67">
        <f t="shared" si="106"/>
        <v>0</v>
      </c>
      <c r="M224" s="67">
        <f t="shared" si="106"/>
        <v>0</v>
      </c>
      <c r="N224" s="67">
        <f t="shared" si="106"/>
        <v>0</v>
      </c>
      <c r="O224" s="67">
        <f t="shared" si="106"/>
        <v>0</v>
      </c>
      <c r="P224" s="67">
        <f t="shared" si="106"/>
        <v>0</v>
      </c>
    </row>
    <row r="225" spans="1:16" s="21" customFormat="1" ht="25.5" hidden="1">
      <c r="A225" s="65" t="s">
        <v>344</v>
      </c>
      <c r="B225" s="40"/>
      <c r="C225" s="73" t="s">
        <v>337</v>
      </c>
      <c r="D225" s="67">
        <f>D226</f>
        <v>0</v>
      </c>
      <c r="E225" s="67">
        <f t="shared" si="106"/>
        <v>0</v>
      </c>
      <c r="F225" s="67">
        <f t="shared" si="106"/>
        <v>0</v>
      </c>
      <c r="G225" s="67">
        <f t="shared" si="106"/>
        <v>0</v>
      </c>
      <c r="H225" s="67">
        <f t="shared" si="106"/>
        <v>0</v>
      </c>
      <c r="I225" s="67">
        <f t="shared" si="106"/>
        <v>0</v>
      </c>
      <c r="J225" s="67">
        <f t="shared" si="106"/>
        <v>0</v>
      </c>
      <c r="K225" s="67">
        <f t="shared" si="106"/>
        <v>0</v>
      </c>
      <c r="L225" s="67">
        <f t="shared" si="106"/>
        <v>0</v>
      </c>
      <c r="M225" s="67">
        <f t="shared" si="106"/>
        <v>0</v>
      </c>
      <c r="N225" s="67">
        <f t="shared" si="106"/>
        <v>0</v>
      </c>
      <c r="O225" s="67">
        <f t="shared" si="106"/>
        <v>0</v>
      </c>
      <c r="P225" s="67">
        <f t="shared" si="106"/>
        <v>0</v>
      </c>
    </row>
    <row r="226" spans="1:16" s="21" customFormat="1" ht="38.25" hidden="1">
      <c r="A226" s="65"/>
      <c r="B226" s="40" t="s">
        <v>10</v>
      </c>
      <c r="C226" s="73" t="s">
        <v>99</v>
      </c>
      <c r="D226" s="67"/>
      <c r="E226" s="63">
        <f>D226+SUM(F226:P226)</f>
        <v>0</v>
      </c>
      <c r="F226" s="67"/>
      <c r="G226" s="67"/>
      <c r="H226" s="68"/>
      <c r="I226" s="68"/>
      <c r="J226" s="67"/>
      <c r="K226" s="67"/>
      <c r="L226" s="67"/>
      <c r="M226" s="69"/>
      <c r="N226" s="67"/>
      <c r="O226" s="67"/>
      <c r="P226" s="67"/>
    </row>
    <row r="227" spans="1:16" s="21" customFormat="1" ht="38.25" hidden="1">
      <c r="A227" s="65" t="s">
        <v>490</v>
      </c>
      <c r="B227" s="40"/>
      <c r="C227" s="73" t="s">
        <v>492</v>
      </c>
      <c r="D227" s="67">
        <f>D228</f>
        <v>0</v>
      </c>
      <c r="E227" s="67">
        <f aca="true" t="shared" si="107" ref="E227:P228">E228</f>
        <v>0</v>
      </c>
      <c r="F227" s="67">
        <f t="shared" si="107"/>
        <v>0</v>
      </c>
      <c r="G227" s="67">
        <f t="shared" si="107"/>
        <v>0</v>
      </c>
      <c r="H227" s="67">
        <f t="shared" si="107"/>
        <v>0</v>
      </c>
      <c r="I227" s="67">
        <f t="shared" si="107"/>
        <v>0</v>
      </c>
      <c r="J227" s="67">
        <f t="shared" si="107"/>
        <v>0</v>
      </c>
      <c r="K227" s="67">
        <f t="shared" si="107"/>
        <v>0</v>
      </c>
      <c r="L227" s="67">
        <f t="shared" si="107"/>
        <v>0</v>
      </c>
      <c r="M227" s="67">
        <f t="shared" si="107"/>
        <v>0</v>
      </c>
      <c r="N227" s="67">
        <f t="shared" si="107"/>
        <v>0</v>
      </c>
      <c r="O227" s="67">
        <f t="shared" si="107"/>
        <v>0</v>
      </c>
      <c r="P227" s="67">
        <f t="shared" si="107"/>
        <v>0</v>
      </c>
    </row>
    <row r="228" spans="1:16" s="21" customFormat="1" ht="25.5" hidden="1">
      <c r="A228" s="65" t="s">
        <v>491</v>
      </c>
      <c r="B228" s="40"/>
      <c r="C228" s="73" t="s">
        <v>493</v>
      </c>
      <c r="D228" s="67">
        <f>D229</f>
        <v>0</v>
      </c>
      <c r="E228" s="67">
        <f t="shared" si="107"/>
        <v>0</v>
      </c>
      <c r="F228" s="67">
        <f t="shared" si="107"/>
        <v>0</v>
      </c>
      <c r="G228" s="67">
        <f t="shared" si="107"/>
        <v>0</v>
      </c>
      <c r="H228" s="67">
        <f t="shared" si="107"/>
        <v>0</v>
      </c>
      <c r="I228" s="67">
        <f t="shared" si="107"/>
        <v>0</v>
      </c>
      <c r="J228" s="67">
        <f t="shared" si="107"/>
        <v>0</v>
      </c>
      <c r="K228" s="67">
        <f t="shared" si="107"/>
        <v>0</v>
      </c>
      <c r="L228" s="67">
        <f t="shared" si="107"/>
        <v>0</v>
      </c>
      <c r="M228" s="67">
        <f t="shared" si="107"/>
        <v>0</v>
      </c>
      <c r="N228" s="67">
        <f t="shared" si="107"/>
        <v>0</v>
      </c>
      <c r="O228" s="67">
        <f t="shared" si="107"/>
        <v>0</v>
      </c>
      <c r="P228" s="67">
        <f t="shared" si="107"/>
        <v>0</v>
      </c>
    </row>
    <row r="229" spans="1:16" s="21" customFormat="1" ht="38.25" hidden="1">
      <c r="A229" s="65"/>
      <c r="B229" s="40" t="s">
        <v>10</v>
      </c>
      <c r="C229" s="73" t="s">
        <v>99</v>
      </c>
      <c r="D229" s="67"/>
      <c r="E229" s="63">
        <f>D229+SUM(F229:P229)</f>
        <v>0</v>
      </c>
      <c r="F229" s="67"/>
      <c r="G229" s="67"/>
      <c r="H229" s="68"/>
      <c r="I229" s="68"/>
      <c r="J229" s="67"/>
      <c r="K229" s="67"/>
      <c r="L229" s="67"/>
      <c r="M229" s="69"/>
      <c r="N229" s="67"/>
      <c r="O229" s="67"/>
      <c r="P229" s="67"/>
    </row>
    <row r="230" spans="1:16" s="21" customFormat="1" ht="51" hidden="1">
      <c r="A230" s="65" t="s">
        <v>555</v>
      </c>
      <c r="B230" s="40"/>
      <c r="C230" s="73" t="s">
        <v>588</v>
      </c>
      <c r="D230" s="67">
        <f>D231</f>
        <v>6500</v>
      </c>
      <c r="E230" s="67">
        <f aca="true" t="shared" si="108" ref="E230:P231">E231</f>
        <v>6500</v>
      </c>
      <c r="F230" s="67">
        <f t="shared" si="108"/>
        <v>0</v>
      </c>
      <c r="G230" s="67">
        <f t="shared" si="108"/>
        <v>0</v>
      </c>
      <c r="H230" s="67">
        <f t="shared" si="108"/>
        <v>0</v>
      </c>
      <c r="I230" s="67">
        <f t="shared" si="108"/>
        <v>0</v>
      </c>
      <c r="J230" s="67">
        <f t="shared" si="108"/>
        <v>0</v>
      </c>
      <c r="K230" s="67">
        <f t="shared" si="108"/>
        <v>0</v>
      </c>
      <c r="L230" s="67">
        <f t="shared" si="108"/>
        <v>0</v>
      </c>
      <c r="M230" s="67">
        <f t="shared" si="108"/>
        <v>0</v>
      </c>
      <c r="N230" s="67">
        <f t="shared" si="108"/>
        <v>0</v>
      </c>
      <c r="O230" s="67">
        <f t="shared" si="108"/>
        <v>0</v>
      </c>
      <c r="P230" s="67">
        <f t="shared" si="108"/>
        <v>0</v>
      </c>
    </row>
    <row r="231" spans="1:16" s="21" customFormat="1" ht="25.5" hidden="1">
      <c r="A231" s="65" t="s">
        <v>556</v>
      </c>
      <c r="B231" s="40"/>
      <c r="C231" s="73" t="s">
        <v>337</v>
      </c>
      <c r="D231" s="67">
        <f>D232</f>
        <v>6500</v>
      </c>
      <c r="E231" s="67">
        <f t="shared" si="108"/>
        <v>6500</v>
      </c>
      <c r="F231" s="67">
        <f t="shared" si="108"/>
        <v>0</v>
      </c>
      <c r="G231" s="67">
        <f t="shared" si="108"/>
        <v>0</v>
      </c>
      <c r="H231" s="67">
        <f t="shared" si="108"/>
        <v>0</v>
      </c>
      <c r="I231" s="67">
        <f t="shared" si="108"/>
        <v>0</v>
      </c>
      <c r="J231" s="67">
        <f t="shared" si="108"/>
        <v>0</v>
      </c>
      <c r="K231" s="67">
        <f t="shared" si="108"/>
        <v>0</v>
      </c>
      <c r="L231" s="67">
        <f t="shared" si="108"/>
        <v>0</v>
      </c>
      <c r="M231" s="67">
        <f t="shared" si="108"/>
        <v>0</v>
      </c>
      <c r="N231" s="67">
        <f t="shared" si="108"/>
        <v>0</v>
      </c>
      <c r="O231" s="67">
        <f t="shared" si="108"/>
        <v>0</v>
      </c>
      <c r="P231" s="67">
        <f t="shared" si="108"/>
        <v>0</v>
      </c>
    </row>
    <row r="232" spans="1:16" s="21" customFormat="1" ht="38.25" hidden="1">
      <c r="A232" s="65"/>
      <c r="B232" s="40" t="s">
        <v>10</v>
      </c>
      <c r="C232" s="73" t="s">
        <v>99</v>
      </c>
      <c r="D232" s="67">
        <v>6500</v>
      </c>
      <c r="E232" s="63">
        <f>D232+SUM(F232:P232)</f>
        <v>6500</v>
      </c>
      <c r="F232" s="67"/>
      <c r="G232" s="67"/>
      <c r="H232" s="68"/>
      <c r="I232" s="68"/>
      <c r="J232" s="67"/>
      <c r="K232" s="67"/>
      <c r="L232" s="67"/>
      <c r="M232" s="69"/>
      <c r="N232" s="67"/>
      <c r="O232" s="67"/>
      <c r="P232" s="67"/>
    </row>
    <row r="233" spans="1:16" s="21" customFormat="1" ht="45" customHeight="1" hidden="1">
      <c r="A233" s="80" t="s">
        <v>346</v>
      </c>
      <c r="B233" s="40"/>
      <c r="C233" s="83" t="s">
        <v>132</v>
      </c>
      <c r="D233" s="67">
        <f>D234+D243+D246+D249+D252+D255+D258</f>
        <v>2000</v>
      </c>
      <c r="E233" s="67">
        <f aca="true" t="shared" si="109" ref="E233:P233">E234+E243+E246+E249+E252+E255+E258</f>
        <v>2000</v>
      </c>
      <c r="F233" s="67">
        <f t="shared" si="109"/>
        <v>0</v>
      </c>
      <c r="G233" s="67">
        <f t="shared" si="109"/>
        <v>0</v>
      </c>
      <c r="H233" s="67">
        <f t="shared" si="109"/>
        <v>0</v>
      </c>
      <c r="I233" s="67">
        <f t="shared" si="109"/>
        <v>0</v>
      </c>
      <c r="J233" s="67">
        <f t="shared" si="109"/>
        <v>0</v>
      </c>
      <c r="K233" s="67">
        <f t="shared" si="109"/>
        <v>0</v>
      </c>
      <c r="L233" s="67">
        <f t="shared" si="109"/>
        <v>0</v>
      </c>
      <c r="M233" s="67">
        <f t="shared" si="109"/>
        <v>0</v>
      </c>
      <c r="N233" s="67">
        <f t="shared" si="109"/>
        <v>0</v>
      </c>
      <c r="O233" s="67">
        <f t="shared" si="109"/>
        <v>0</v>
      </c>
      <c r="P233" s="67">
        <f t="shared" si="109"/>
        <v>0</v>
      </c>
    </row>
    <row r="234" spans="1:16" s="21" customFormat="1" ht="54" customHeight="1" hidden="1">
      <c r="A234" s="65" t="s">
        <v>347</v>
      </c>
      <c r="B234" s="40"/>
      <c r="C234" s="81" t="s">
        <v>349</v>
      </c>
      <c r="D234" s="67">
        <f>D241+D239+D235+D237</f>
        <v>0</v>
      </c>
      <c r="E234" s="67">
        <f aca="true" t="shared" si="110" ref="E234:P234">E241+E239+E235+E237</f>
        <v>0</v>
      </c>
      <c r="F234" s="67">
        <f t="shared" si="110"/>
        <v>0</v>
      </c>
      <c r="G234" s="67">
        <f t="shared" si="110"/>
        <v>0</v>
      </c>
      <c r="H234" s="67">
        <f t="shared" si="110"/>
        <v>0</v>
      </c>
      <c r="I234" s="67">
        <f t="shared" si="110"/>
        <v>0</v>
      </c>
      <c r="J234" s="67">
        <f t="shared" si="110"/>
        <v>0</v>
      </c>
      <c r="K234" s="67">
        <f t="shared" si="110"/>
        <v>0</v>
      </c>
      <c r="L234" s="67">
        <f t="shared" si="110"/>
        <v>0</v>
      </c>
      <c r="M234" s="67">
        <f t="shared" si="110"/>
        <v>0</v>
      </c>
      <c r="N234" s="67">
        <f t="shared" si="110"/>
        <v>0</v>
      </c>
      <c r="O234" s="67">
        <f t="shared" si="110"/>
        <v>0</v>
      </c>
      <c r="P234" s="67">
        <f t="shared" si="110"/>
        <v>0</v>
      </c>
    </row>
    <row r="235" spans="1:16" s="21" customFormat="1" ht="54" customHeight="1" hidden="1">
      <c r="A235" s="65" t="s">
        <v>457</v>
      </c>
      <c r="B235" s="40"/>
      <c r="C235" s="81" t="s">
        <v>156</v>
      </c>
      <c r="D235" s="67">
        <f>D236</f>
        <v>0</v>
      </c>
      <c r="E235" s="67">
        <f aca="true" t="shared" si="111" ref="E235:P235">E236</f>
        <v>0</v>
      </c>
      <c r="F235" s="67">
        <f t="shared" si="111"/>
        <v>0</v>
      </c>
      <c r="G235" s="67">
        <f t="shared" si="111"/>
        <v>0</v>
      </c>
      <c r="H235" s="67">
        <f t="shared" si="111"/>
        <v>0</v>
      </c>
      <c r="I235" s="67">
        <f t="shared" si="111"/>
        <v>0</v>
      </c>
      <c r="J235" s="67">
        <f t="shared" si="111"/>
        <v>0</v>
      </c>
      <c r="K235" s="67">
        <f t="shared" si="111"/>
        <v>0</v>
      </c>
      <c r="L235" s="67">
        <f t="shared" si="111"/>
        <v>0</v>
      </c>
      <c r="M235" s="67">
        <f t="shared" si="111"/>
        <v>0</v>
      </c>
      <c r="N235" s="67">
        <f t="shared" si="111"/>
        <v>0</v>
      </c>
      <c r="O235" s="67">
        <f t="shared" si="111"/>
        <v>0</v>
      </c>
      <c r="P235" s="67">
        <f t="shared" si="111"/>
        <v>0</v>
      </c>
    </row>
    <row r="236" spans="1:16" s="21" customFormat="1" ht="45.75" customHeight="1" hidden="1">
      <c r="A236" s="65"/>
      <c r="B236" s="40" t="s">
        <v>10</v>
      </c>
      <c r="C236" s="73" t="s">
        <v>99</v>
      </c>
      <c r="D236" s="67"/>
      <c r="E236" s="63">
        <f>D236+SUM(F236:P236)</f>
        <v>0</v>
      </c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</row>
    <row r="237" spans="1:16" s="21" customFormat="1" ht="57" customHeight="1" hidden="1">
      <c r="A237" s="65" t="s">
        <v>457</v>
      </c>
      <c r="B237" s="40"/>
      <c r="C237" s="73" t="s">
        <v>467</v>
      </c>
      <c r="D237" s="67">
        <f>D238</f>
        <v>0</v>
      </c>
      <c r="E237" s="67">
        <f aca="true" t="shared" si="112" ref="E237:O237">E238</f>
        <v>0</v>
      </c>
      <c r="F237" s="67">
        <f t="shared" si="112"/>
        <v>0</v>
      </c>
      <c r="G237" s="67">
        <f t="shared" si="112"/>
        <v>0</v>
      </c>
      <c r="H237" s="67">
        <f t="shared" si="112"/>
        <v>0</v>
      </c>
      <c r="I237" s="67">
        <f t="shared" si="112"/>
        <v>0</v>
      </c>
      <c r="J237" s="67">
        <f t="shared" si="112"/>
        <v>0</v>
      </c>
      <c r="K237" s="67">
        <f t="shared" si="112"/>
        <v>0</v>
      </c>
      <c r="L237" s="67">
        <f t="shared" si="112"/>
        <v>0</v>
      </c>
      <c r="M237" s="67">
        <f t="shared" si="112"/>
        <v>0</v>
      </c>
      <c r="N237" s="67">
        <f t="shared" si="112"/>
        <v>0</v>
      </c>
      <c r="O237" s="67">
        <f t="shared" si="112"/>
        <v>0</v>
      </c>
      <c r="P237" s="67">
        <f>P238</f>
        <v>0</v>
      </c>
    </row>
    <row r="238" spans="1:16" s="21" customFormat="1" ht="45.75" customHeight="1" hidden="1">
      <c r="A238" s="65"/>
      <c r="B238" s="40" t="s">
        <v>10</v>
      </c>
      <c r="C238" s="73" t="s">
        <v>99</v>
      </c>
      <c r="D238" s="67"/>
      <c r="E238" s="63">
        <f>D238+SUM(F238:P238)</f>
        <v>0</v>
      </c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</row>
    <row r="239" spans="1:16" s="21" customFormat="1" ht="63" customHeight="1" hidden="1">
      <c r="A239" s="65" t="s">
        <v>445</v>
      </c>
      <c r="B239" s="40"/>
      <c r="C239" s="81" t="s">
        <v>156</v>
      </c>
      <c r="D239" s="67">
        <f>D240</f>
        <v>0</v>
      </c>
      <c r="E239" s="67">
        <f aca="true" t="shared" si="113" ref="E239:P239">E240</f>
        <v>0</v>
      </c>
      <c r="F239" s="67">
        <f t="shared" si="113"/>
        <v>0</v>
      </c>
      <c r="G239" s="67">
        <f t="shared" si="113"/>
        <v>0</v>
      </c>
      <c r="H239" s="67">
        <f t="shared" si="113"/>
        <v>0</v>
      </c>
      <c r="I239" s="67">
        <f t="shared" si="113"/>
        <v>0</v>
      </c>
      <c r="J239" s="67">
        <f t="shared" si="113"/>
        <v>0</v>
      </c>
      <c r="K239" s="67">
        <f t="shared" si="113"/>
        <v>0</v>
      </c>
      <c r="L239" s="67">
        <f t="shared" si="113"/>
        <v>0</v>
      </c>
      <c r="M239" s="67">
        <f t="shared" si="113"/>
        <v>0</v>
      </c>
      <c r="N239" s="67">
        <f t="shared" si="113"/>
        <v>0</v>
      </c>
      <c r="O239" s="67">
        <f t="shared" si="113"/>
        <v>0</v>
      </c>
      <c r="P239" s="67">
        <f t="shared" si="113"/>
        <v>0</v>
      </c>
    </row>
    <row r="240" spans="1:16" s="21" customFormat="1" ht="54" customHeight="1" hidden="1">
      <c r="A240" s="65"/>
      <c r="B240" s="40" t="s">
        <v>10</v>
      </c>
      <c r="C240" s="73" t="s">
        <v>99</v>
      </c>
      <c r="D240" s="67"/>
      <c r="E240" s="63">
        <f>D240+SUM(F240:P240)</f>
        <v>0</v>
      </c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</row>
    <row r="241" spans="1:16" s="21" customFormat="1" ht="54" customHeight="1" hidden="1">
      <c r="A241" s="65" t="s">
        <v>348</v>
      </c>
      <c r="B241" s="40"/>
      <c r="C241" s="81" t="s">
        <v>424</v>
      </c>
      <c r="D241" s="67">
        <f>D242</f>
        <v>0</v>
      </c>
      <c r="E241" s="67">
        <f aca="true" t="shared" si="114" ref="E241:P241">E242</f>
        <v>0</v>
      </c>
      <c r="F241" s="67">
        <f t="shared" si="114"/>
        <v>0</v>
      </c>
      <c r="G241" s="67">
        <f t="shared" si="114"/>
        <v>0</v>
      </c>
      <c r="H241" s="67">
        <f t="shared" si="114"/>
        <v>0</v>
      </c>
      <c r="I241" s="67">
        <f t="shared" si="114"/>
        <v>0</v>
      </c>
      <c r="J241" s="67">
        <f t="shared" si="114"/>
        <v>0</v>
      </c>
      <c r="K241" s="67">
        <f t="shared" si="114"/>
        <v>0</v>
      </c>
      <c r="L241" s="67">
        <f t="shared" si="114"/>
        <v>0</v>
      </c>
      <c r="M241" s="67">
        <f t="shared" si="114"/>
        <v>0</v>
      </c>
      <c r="N241" s="67">
        <f t="shared" si="114"/>
        <v>0</v>
      </c>
      <c r="O241" s="67">
        <f t="shared" si="114"/>
        <v>0</v>
      </c>
      <c r="P241" s="67">
        <f t="shared" si="114"/>
        <v>0</v>
      </c>
    </row>
    <row r="242" spans="1:16" s="21" customFormat="1" ht="44.25" customHeight="1" hidden="1">
      <c r="A242" s="65"/>
      <c r="B242" s="40" t="s">
        <v>10</v>
      </c>
      <c r="C242" s="73" t="s">
        <v>99</v>
      </c>
      <c r="D242" s="67"/>
      <c r="E242" s="63">
        <f>D242+SUM(F242:P242)</f>
        <v>0</v>
      </c>
      <c r="F242" s="67"/>
      <c r="G242" s="67"/>
      <c r="H242" s="68"/>
      <c r="I242" s="68"/>
      <c r="J242" s="67"/>
      <c r="K242" s="67"/>
      <c r="L242" s="67"/>
      <c r="M242" s="67"/>
      <c r="N242" s="67"/>
      <c r="O242" s="67"/>
      <c r="P242" s="67"/>
    </row>
    <row r="243" spans="1:16" s="21" customFormat="1" ht="27" customHeight="1" hidden="1">
      <c r="A243" s="65" t="s">
        <v>350</v>
      </c>
      <c r="B243" s="40"/>
      <c r="C243" s="81" t="s">
        <v>352</v>
      </c>
      <c r="D243" s="67">
        <f>D244</f>
        <v>0</v>
      </c>
      <c r="E243" s="67">
        <f aca="true" t="shared" si="115" ref="E243:P244">E244</f>
        <v>0</v>
      </c>
      <c r="F243" s="67">
        <f t="shared" si="115"/>
        <v>0</v>
      </c>
      <c r="G243" s="67">
        <f t="shared" si="115"/>
        <v>0</v>
      </c>
      <c r="H243" s="67">
        <f t="shared" si="115"/>
        <v>0</v>
      </c>
      <c r="I243" s="67">
        <f t="shared" si="115"/>
        <v>0</v>
      </c>
      <c r="J243" s="67">
        <f t="shared" si="115"/>
        <v>0</v>
      </c>
      <c r="K243" s="67">
        <f t="shared" si="115"/>
        <v>0</v>
      </c>
      <c r="L243" s="67">
        <f t="shared" si="115"/>
        <v>0</v>
      </c>
      <c r="M243" s="67">
        <f t="shared" si="115"/>
        <v>0</v>
      </c>
      <c r="N243" s="67">
        <f t="shared" si="115"/>
        <v>0</v>
      </c>
      <c r="O243" s="67">
        <f t="shared" si="115"/>
        <v>0</v>
      </c>
      <c r="P243" s="67">
        <f t="shared" si="115"/>
        <v>0</v>
      </c>
    </row>
    <row r="244" spans="1:16" s="21" customFormat="1" ht="42.75" customHeight="1" hidden="1">
      <c r="A244" s="65" t="s">
        <v>351</v>
      </c>
      <c r="B244" s="40"/>
      <c r="C244" s="81" t="s">
        <v>353</v>
      </c>
      <c r="D244" s="67">
        <f>D245</f>
        <v>0</v>
      </c>
      <c r="E244" s="67">
        <f t="shared" si="115"/>
        <v>0</v>
      </c>
      <c r="F244" s="67">
        <f t="shared" si="115"/>
        <v>0</v>
      </c>
      <c r="G244" s="67">
        <f t="shared" si="115"/>
        <v>0</v>
      </c>
      <c r="H244" s="67">
        <f t="shared" si="115"/>
        <v>0</v>
      </c>
      <c r="I244" s="67">
        <f t="shared" si="115"/>
        <v>0</v>
      </c>
      <c r="J244" s="67">
        <f t="shared" si="115"/>
        <v>0</v>
      </c>
      <c r="K244" s="67">
        <f t="shared" si="115"/>
        <v>0</v>
      </c>
      <c r="L244" s="67">
        <f t="shared" si="115"/>
        <v>0</v>
      </c>
      <c r="M244" s="67">
        <f t="shared" si="115"/>
        <v>0</v>
      </c>
      <c r="N244" s="67">
        <f t="shared" si="115"/>
        <v>0</v>
      </c>
      <c r="O244" s="67">
        <f t="shared" si="115"/>
        <v>0</v>
      </c>
      <c r="P244" s="67">
        <f t="shared" si="115"/>
        <v>0</v>
      </c>
    </row>
    <row r="245" spans="1:16" s="21" customFormat="1" ht="38.25" hidden="1">
      <c r="A245" s="65"/>
      <c r="B245" s="40" t="s">
        <v>10</v>
      </c>
      <c r="C245" s="73" t="s">
        <v>99</v>
      </c>
      <c r="D245" s="67"/>
      <c r="E245" s="63">
        <f>D245+SUM(F245:P245)</f>
        <v>0</v>
      </c>
      <c r="F245" s="67"/>
      <c r="G245" s="67"/>
      <c r="H245" s="68"/>
      <c r="I245" s="68"/>
      <c r="J245" s="67"/>
      <c r="K245" s="67"/>
      <c r="L245" s="67"/>
      <c r="M245" s="69"/>
      <c r="N245" s="67"/>
      <c r="O245" s="67"/>
      <c r="P245" s="67"/>
    </row>
    <row r="246" spans="1:16" s="106" customFormat="1" ht="54.75" customHeight="1" hidden="1">
      <c r="A246" s="104" t="s">
        <v>354</v>
      </c>
      <c r="B246" s="105"/>
      <c r="C246" s="103" t="s">
        <v>583</v>
      </c>
      <c r="D246" s="77">
        <f>D247</f>
        <v>1000</v>
      </c>
      <c r="E246" s="77">
        <f aca="true" t="shared" si="116" ref="E246:P247">E247</f>
        <v>1000</v>
      </c>
      <c r="F246" s="77">
        <f t="shared" si="116"/>
        <v>0</v>
      </c>
      <c r="G246" s="77">
        <f t="shared" si="116"/>
        <v>0</v>
      </c>
      <c r="H246" s="77">
        <f t="shared" si="116"/>
        <v>0</v>
      </c>
      <c r="I246" s="77">
        <f t="shared" si="116"/>
        <v>0</v>
      </c>
      <c r="J246" s="77">
        <f t="shared" si="116"/>
        <v>0</v>
      </c>
      <c r="K246" s="77">
        <f t="shared" si="116"/>
        <v>0</v>
      </c>
      <c r="L246" s="77">
        <f t="shared" si="116"/>
        <v>0</v>
      </c>
      <c r="M246" s="77">
        <f t="shared" si="116"/>
        <v>0</v>
      </c>
      <c r="N246" s="77">
        <f t="shared" si="116"/>
        <v>0</v>
      </c>
      <c r="O246" s="77">
        <f t="shared" si="116"/>
        <v>0</v>
      </c>
      <c r="P246" s="77">
        <f t="shared" si="116"/>
        <v>0</v>
      </c>
    </row>
    <row r="247" spans="1:16" s="106" customFormat="1" ht="54" customHeight="1" hidden="1">
      <c r="A247" s="104" t="s">
        <v>355</v>
      </c>
      <c r="B247" s="105"/>
      <c r="C247" s="103" t="s">
        <v>557</v>
      </c>
      <c r="D247" s="77">
        <f>D248</f>
        <v>1000</v>
      </c>
      <c r="E247" s="77">
        <f t="shared" si="116"/>
        <v>1000</v>
      </c>
      <c r="F247" s="77">
        <f t="shared" si="116"/>
        <v>0</v>
      </c>
      <c r="G247" s="77">
        <f t="shared" si="116"/>
        <v>0</v>
      </c>
      <c r="H247" s="77">
        <f t="shared" si="116"/>
        <v>0</v>
      </c>
      <c r="I247" s="77">
        <f t="shared" si="116"/>
        <v>0</v>
      </c>
      <c r="J247" s="77">
        <f t="shared" si="116"/>
        <v>0</v>
      </c>
      <c r="K247" s="77">
        <f t="shared" si="116"/>
        <v>0</v>
      </c>
      <c r="L247" s="77">
        <f t="shared" si="116"/>
        <v>0</v>
      </c>
      <c r="M247" s="77">
        <f t="shared" si="116"/>
        <v>0</v>
      </c>
      <c r="N247" s="77">
        <f t="shared" si="116"/>
        <v>0</v>
      </c>
      <c r="O247" s="77">
        <f t="shared" si="116"/>
        <v>0</v>
      </c>
      <c r="P247" s="77">
        <f t="shared" si="116"/>
        <v>0</v>
      </c>
    </row>
    <row r="248" spans="1:16" s="106" customFormat="1" ht="38.25" hidden="1">
      <c r="A248" s="104"/>
      <c r="B248" s="105" t="s">
        <v>10</v>
      </c>
      <c r="C248" s="107" t="s">
        <v>99</v>
      </c>
      <c r="D248" s="77">
        <v>1000</v>
      </c>
      <c r="E248" s="91">
        <f>D248+SUM(F248:P248)</f>
        <v>1000</v>
      </c>
      <c r="F248" s="77"/>
      <c r="G248" s="77"/>
      <c r="H248" s="90"/>
      <c r="I248" s="90"/>
      <c r="J248" s="77"/>
      <c r="K248" s="77"/>
      <c r="L248" s="77"/>
      <c r="M248" s="94"/>
      <c r="N248" s="77"/>
      <c r="O248" s="77"/>
      <c r="P248" s="77"/>
    </row>
    <row r="249" spans="1:16" s="21" customFormat="1" ht="38.25" hidden="1">
      <c r="A249" s="65" t="s">
        <v>356</v>
      </c>
      <c r="B249" s="40"/>
      <c r="C249" s="81" t="s">
        <v>357</v>
      </c>
      <c r="D249" s="67">
        <f>D250</f>
        <v>0</v>
      </c>
      <c r="E249" s="67">
        <f aca="true" t="shared" si="117" ref="E249:P250">E250</f>
        <v>0</v>
      </c>
      <c r="F249" s="67">
        <f t="shared" si="117"/>
        <v>0</v>
      </c>
      <c r="G249" s="67">
        <f t="shared" si="117"/>
        <v>0</v>
      </c>
      <c r="H249" s="67">
        <f t="shared" si="117"/>
        <v>0</v>
      </c>
      <c r="I249" s="67">
        <f t="shared" si="117"/>
        <v>0</v>
      </c>
      <c r="J249" s="67">
        <f t="shared" si="117"/>
        <v>0</v>
      </c>
      <c r="K249" s="67">
        <f t="shared" si="117"/>
        <v>0</v>
      </c>
      <c r="L249" s="67">
        <f t="shared" si="117"/>
        <v>0</v>
      </c>
      <c r="M249" s="67">
        <f t="shared" si="117"/>
        <v>0</v>
      </c>
      <c r="N249" s="67">
        <f t="shared" si="117"/>
        <v>0</v>
      </c>
      <c r="O249" s="67">
        <f t="shared" si="117"/>
        <v>0</v>
      </c>
      <c r="P249" s="67">
        <f t="shared" si="117"/>
        <v>0</v>
      </c>
    </row>
    <row r="250" spans="1:16" s="21" customFormat="1" ht="38.25" hidden="1">
      <c r="A250" s="65" t="s">
        <v>358</v>
      </c>
      <c r="B250" s="40"/>
      <c r="C250" s="81" t="s">
        <v>353</v>
      </c>
      <c r="D250" s="67">
        <f>D251</f>
        <v>0</v>
      </c>
      <c r="E250" s="67">
        <f t="shared" si="117"/>
        <v>0</v>
      </c>
      <c r="F250" s="67">
        <f t="shared" si="117"/>
        <v>0</v>
      </c>
      <c r="G250" s="67">
        <f t="shared" si="117"/>
        <v>0</v>
      </c>
      <c r="H250" s="67">
        <f t="shared" si="117"/>
        <v>0</v>
      </c>
      <c r="I250" s="67">
        <f t="shared" si="117"/>
        <v>0</v>
      </c>
      <c r="J250" s="67">
        <f t="shared" si="117"/>
        <v>0</v>
      </c>
      <c r="K250" s="67">
        <f t="shared" si="117"/>
        <v>0</v>
      </c>
      <c r="L250" s="67">
        <f t="shared" si="117"/>
        <v>0</v>
      </c>
      <c r="M250" s="67">
        <f t="shared" si="117"/>
        <v>0</v>
      </c>
      <c r="N250" s="67">
        <f t="shared" si="117"/>
        <v>0</v>
      </c>
      <c r="O250" s="67">
        <f t="shared" si="117"/>
        <v>0</v>
      </c>
      <c r="P250" s="67">
        <f t="shared" si="117"/>
        <v>0</v>
      </c>
    </row>
    <row r="251" spans="1:16" s="21" customFormat="1" ht="38.25" hidden="1">
      <c r="A251" s="65"/>
      <c r="B251" s="40" t="s">
        <v>10</v>
      </c>
      <c r="C251" s="107" t="s">
        <v>99</v>
      </c>
      <c r="D251" s="67"/>
      <c r="E251" s="63">
        <f>D251+SUM(F251:P251)</f>
        <v>0</v>
      </c>
      <c r="F251" s="67"/>
      <c r="G251" s="67"/>
      <c r="H251" s="67"/>
      <c r="I251" s="67"/>
      <c r="J251" s="67"/>
      <c r="K251" s="67"/>
      <c r="L251" s="67"/>
      <c r="M251" s="69"/>
      <c r="N251" s="67"/>
      <c r="O251" s="67"/>
      <c r="P251" s="67"/>
    </row>
    <row r="252" spans="1:16" s="21" customFormat="1" ht="38.25" hidden="1">
      <c r="A252" s="65" t="s">
        <v>430</v>
      </c>
      <c r="B252" s="40"/>
      <c r="C252" s="81" t="s">
        <v>429</v>
      </c>
      <c r="D252" s="67">
        <f>D253</f>
        <v>0</v>
      </c>
      <c r="E252" s="67">
        <f aca="true" t="shared" si="118" ref="E252:P253">E253</f>
        <v>0</v>
      </c>
      <c r="F252" s="67">
        <f t="shared" si="118"/>
        <v>0</v>
      </c>
      <c r="G252" s="67">
        <f t="shared" si="118"/>
        <v>0</v>
      </c>
      <c r="H252" s="67">
        <f t="shared" si="118"/>
        <v>0</v>
      </c>
      <c r="I252" s="67">
        <f t="shared" si="118"/>
        <v>0</v>
      </c>
      <c r="J252" s="67">
        <f t="shared" si="118"/>
        <v>0</v>
      </c>
      <c r="K252" s="67">
        <f t="shared" si="118"/>
        <v>0</v>
      </c>
      <c r="L252" s="67">
        <f t="shared" si="118"/>
        <v>0</v>
      </c>
      <c r="M252" s="67">
        <f t="shared" si="118"/>
        <v>0</v>
      </c>
      <c r="N252" s="67">
        <f t="shared" si="118"/>
        <v>0</v>
      </c>
      <c r="O252" s="67">
        <f t="shared" si="118"/>
        <v>0</v>
      </c>
      <c r="P252" s="67">
        <f t="shared" si="118"/>
        <v>0</v>
      </c>
    </row>
    <row r="253" spans="1:16" s="21" customFormat="1" ht="38.25" hidden="1">
      <c r="A253" s="65" t="s">
        <v>431</v>
      </c>
      <c r="B253" s="40"/>
      <c r="C253" s="81" t="s">
        <v>353</v>
      </c>
      <c r="D253" s="67">
        <f>D254</f>
        <v>0</v>
      </c>
      <c r="E253" s="67">
        <f t="shared" si="118"/>
        <v>0</v>
      </c>
      <c r="F253" s="67">
        <f t="shared" si="118"/>
        <v>0</v>
      </c>
      <c r="G253" s="67">
        <f t="shared" si="118"/>
        <v>0</v>
      </c>
      <c r="H253" s="67">
        <f t="shared" si="118"/>
        <v>0</v>
      </c>
      <c r="I253" s="67">
        <f t="shared" si="118"/>
        <v>0</v>
      </c>
      <c r="J253" s="67">
        <f t="shared" si="118"/>
        <v>0</v>
      </c>
      <c r="K253" s="67">
        <f t="shared" si="118"/>
        <v>0</v>
      </c>
      <c r="L253" s="67">
        <f t="shared" si="118"/>
        <v>0</v>
      </c>
      <c r="M253" s="67">
        <f t="shared" si="118"/>
        <v>0</v>
      </c>
      <c r="N253" s="67">
        <f t="shared" si="118"/>
        <v>0</v>
      </c>
      <c r="O253" s="67">
        <f t="shared" si="118"/>
        <v>0</v>
      </c>
      <c r="P253" s="67">
        <f t="shared" si="118"/>
        <v>0</v>
      </c>
    </row>
    <row r="254" spans="1:16" s="21" customFormat="1" ht="38.25" hidden="1">
      <c r="A254" s="65"/>
      <c r="B254" s="40" t="s">
        <v>10</v>
      </c>
      <c r="C254" s="107" t="s">
        <v>99</v>
      </c>
      <c r="D254" s="67"/>
      <c r="E254" s="91">
        <f>D254+SUM(F254:P254)</f>
        <v>0</v>
      </c>
      <c r="F254" s="67"/>
      <c r="G254" s="67"/>
      <c r="H254" s="67"/>
      <c r="I254" s="67"/>
      <c r="J254" s="67"/>
      <c r="K254" s="67"/>
      <c r="L254" s="67"/>
      <c r="M254" s="69"/>
      <c r="N254" s="67"/>
      <c r="O254" s="67"/>
      <c r="P254" s="67"/>
    </row>
    <row r="255" spans="1:16" s="21" customFormat="1" ht="38.25" hidden="1">
      <c r="A255" s="65" t="s">
        <v>430</v>
      </c>
      <c r="B255" s="40"/>
      <c r="C255" s="81" t="s">
        <v>443</v>
      </c>
      <c r="D255" s="67">
        <f>D256</f>
        <v>0</v>
      </c>
      <c r="E255" s="67">
        <f aca="true" t="shared" si="119" ref="E255:P256">E256</f>
        <v>0</v>
      </c>
      <c r="F255" s="67">
        <f t="shared" si="119"/>
        <v>0</v>
      </c>
      <c r="G255" s="67">
        <f t="shared" si="119"/>
        <v>0</v>
      </c>
      <c r="H255" s="67">
        <f t="shared" si="119"/>
        <v>0</v>
      </c>
      <c r="I255" s="67">
        <f t="shared" si="119"/>
        <v>0</v>
      </c>
      <c r="J255" s="67">
        <f t="shared" si="119"/>
        <v>0</v>
      </c>
      <c r="K255" s="67">
        <f t="shared" si="119"/>
        <v>0</v>
      </c>
      <c r="L255" s="67">
        <f t="shared" si="119"/>
        <v>0</v>
      </c>
      <c r="M255" s="67">
        <f t="shared" si="119"/>
        <v>0</v>
      </c>
      <c r="N255" s="67">
        <f t="shared" si="119"/>
        <v>0</v>
      </c>
      <c r="O255" s="67">
        <f t="shared" si="119"/>
        <v>0</v>
      </c>
      <c r="P255" s="67">
        <f t="shared" si="119"/>
        <v>0</v>
      </c>
    </row>
    <row r="256" spans="1:16" s="21" customFormat="1" ht="38.25" hidden="1">
      <c r="A256" s="65" t="s">
        <v>431</v>
      </c>
      <c r="B256" s="40"/>
      <c r="C256" s="81" t="s">
        <v>353</v>
      </c>
      <c r="D256" s="67">
        <f>D257</f>
        <v>0</v>
      </c>
      <c r="E256" s="67">
        <f t="shared" si="119"/>
        <v>0</v>
      </c>
      <c r="F256" s="67">
        <f t="shared" si="119"/>
        <v>0</v>
      </c>
      <c r="G256" s="67">
        <f t="shared" si="119"/>
        <v>0</v>
      </c>
      <c r="H256" s="67">
        <f t="shared" si="119"/>
        <v>0</v>
      </c>
      <c r="I256" s="67">
        <f t="shared" si="119"/>
        <v>0</v>
      </c>
      <c r="J256" s="67">
        <f t="shared" si="119"/>
        <v>0</v>
      </c>
      <c r="K256" s="67"/>
      <c r="L256" s="67"/>
      <c r="M256" s="69"/>
      <c r="N256" s="67"/>
      <c r="O256" s="67"/>
      <c r="P256" s="67"/>
    </row>
    <row r="257" spans="1:16" s="21" customFormat="1" ht="38.25" hidden="1">
      <c r="A257" s="65"/>
      <c r="B257" s="40" t="s">
        <v>10</v>
      </c>
      <c r="C257" s="107" t="s">
        <v>99</v>
      </c>
      <c r="D257" s="67"/>
      <c r="E257" s="91">
        <f>D257+SUM(F257:P257)</f>
        <v>0</v>
      </c>
      <c r="F257" s="67"/>
      <c r="G257" s="67"/>
      <c r="H257" s="67"/>
      <c r="I257" s="67"/>
      <c r="J257" s="67"/>
      <c r="K257" s="67"/>
      <c r="L257" s="67"/>
      <c r="M257" s="69"/>
      <c r="N257" s="67"/>
      <c r="O257" s="67"/>
      <c r="P257" s="67"/>
    </row>
    <row r="258" spans="1:16" s="21" customFormat="1" ht="51" hidden="1">
      <c r="A258" s="65" t="s">
        <v>558</v>
      </c>
      <c r="B258" s="40"/>
      <c r="C258" s="107" t="s">
        <v>586</v>
      </c>
      <c r="D258" s="67">
        <f>D259</f>
        <v>1000</v>
      </c>
      <c r="E258" s="67">
        <f aca="true" t="shared" si="120" ref="E258:P259">E259</f>
        <v>1000</v>
      </c>
      <c r="F258" s="67">
        <f t="shared" si="120"/>
        <v>0</v>
      </c>
      <c r="G258" s="67">
        <f t="shared" si="120"/>
        <v>0</v>
      </c>
      <c r="H258" s="67">
        <f t="shared" si="120"/>
        <v>0</v>
      </c>
      <c r="I258" s="67">
        <f t="shared" si="120"/>
        <v>0</v>
      </c>
      <c r="J258" s="67">
        <f t="shared" si="120"/>
        <v>0</v>
      </c>
      <c r="K258" s="67">
        <f t="shared" si="120"/>
        <v>0</v>
      </c>
      <c r="L258" s="67">
        <f t="shared" si="120"/>
        <v>0</v>
      </c>
      <c r="M258" s="67">
        <f t="shared" si="120"/>
        <v>0</v>
      </c>
      <c r="N258" s="67">
        <f t="shared" si="120"/>
        <v>0</v>
      </c>
      <c r="O258" s="67">
        <f t="shared" si="120"/>
        <v>0</v>
      </c>
      <c r="P258" s="67">
        <f t="shared" si="120"/>
        <v>0</v>
      </c>
    </row>
    <row r="259" spans="1:16" s="21" customFormat="1" ht="54.75" customHeight="1" hidden="1">
      <c r="A259" s="65" t="s">
        <v>559</v>
      </c>
      <c r="B259" s="40"/>
      <c r="C259" s="107" t="s">
        <v>557</v>
      </c>
      <c r="D259" s="67">
        <f>D260</f>
        <v>1000</v>
      </c>
      <c r="E259" s="67">
        <f t="shared" si="120"/>
        <v>1000</v>
      </c>
      <c r="F259" s="67">
        <f t="shared" si="120"/>
        <v>0</v>
      </c>
      <c r="G259" s="67">
        <f t="shared" si="120"/>
        <v>0</v>
      </c>
      <c r="H259" s="67">
        <f t="shared" si="120"/>
        <v>0</v>
      </c>
      <c r="I259" s="67">
        <f t="shared" si="120"/>
        <v>0</v>
      </c>
      <c r="J259" s="67">
        <f t="shared" si="120"/>
        <v>0</v>
      </c>
      <c r="K259" s="67">
        <f t="shared" si="120"/>
        <v>0</v>
      </c>
      <c r="L259" s="67">
        <f t="shared" si="120"/>
        <v>0</v>
      </c>
      <c r="M259" s="67">
        <f t="shared" si="120"/>
        <v>0</v>
      </c>
      <c r="N259" s="67">
        <f t="shared" si="120"/>
        <v>0</v>
      </c>
      <c r="O259" s="67">
        <f t="shared" si="120"/>
        <v>0</v>
      </c>
      <c r="P259" s="67">
        <f t="shared" si="120"/>
        <v>0</v>
      </c>
    </row>
    <row r="260" spans="1:16" s="21" customFormat="1" ht="38.25" hidden="1">
      <c r="A260" s="65"/>
      <c r="B260" s="40" t="s">
        <v>10</v>
      </c>
      <c r="C260" s="107" t="s">
        <v>99</v>
      </c>
      <c r="D260" s="67">
        <v>1000</v>
      </c>
      <c r="E260" s="91">
        <f>D260+SUM(F260:P260)</f>
        <v>1000</v>
      </c>
      <c r="F260" s="67"/>
      <c r="G260" s="67"/>
      <c r="H260" s="67"/>
      <c r="I260" s="67"/>
      <c r="J260" s="67"/>
      <c r="K260" s="67"/>
      <c r="L260" s="67"/>
      <c r="M260" s="69"/>
      <c r="N260" s="67"/>
      <c r="O260" s="67"/>
      <c r="P260" s="67"/>
    </row>
    <row r="261" spans="1:16" s="21" customFormat="1" ht="25.5" hidden="1">
      <c r="A261" s="80" t="s">
        <v>359</v>
      </c>
      <c r="B261" s="40"/>
      <c r="C261" s="83" t="s">
        <v>133</v>
      </c>
      <c r="D261" s="67">
        <f aca="true" t="shared" si="121" ref="D261:P262">D262</f>
        <v>0</v>
      </c>
      <c r="E261" s="67">
        <f t="shared" si="121"/>
        <v>0</v>
      </c>
      <c r="F261" s="67">
        <f t="shared" si="121"/>
        <v>0</v>
      </c>
      <c r="G261" s="67">
        <f t="shared" si="121"/>
        <v>0</v>
      </c>
      <c r="H261" s="67">
        <f t="shared" si="121"/>
        <v>0</v>
      </c>
      <c r="I261" s="67">
        <f t="shared" si="121"/>
        <v>0</v>
      </c>
      <c r="J261" s="67">
        <f t="shared" si="121"/>
        <v>0</v>
      </c>
      <c r="K261" s="67">
        <f t="shared" si="121"/>
        <v>0</v>
      </c>
      <c r="L261" s="67">
        <f t="shared" si="121"/>
        <v>0</v>
      </c>
      <c r="M261" s="67">
        <f t="shared" si="121"/>
        <v>0</v>
      </c>
      <c r="N261" s="67">
        <f t="shared" si="121"/>
        <v>0</v>
      </c>
      <c r="O261" s="67">
        <f t="shared" si="121"/>
        <v>0</v>
      </c>
      <c r="P261" s="67">
        <f t="shared" si="121"/>
        <v>0</v>
      </c>
    </row>
    <row r="262" spans="1:16" s="21" customFormat="1" ht="32.25" customHeight="1" hidden="1">
      <c r="A262" s="65" t="s">
        <v>360</v>
      </c>
      <c r="B262" s="40"/>
      <c r="C262" s="81" t="s">
        <v>362</v>
      </c>
      <c r="D262" s="67">
        <f t="shared" si="121"/>
        <v>0</v>
      </c>
      <c r="E262" s="67">
        <f t="shared" si="121"/>
        <v>0</v>
      </c>
      <c r="F262" s="67">
        <f t="shared" si="121"/>
        <v>0</v>
      </c>
      <c r="G262" s="67">
        <f t="shared" si="121"/>
        <v>0</v>
      </c>
      <c r="H262" s="67">
        <f t="shared" si="121"/>
        <v>0</v>
      </c>
      <c r="I262" s="67">
        <f t="shared" si="121"/>
        <v>0</v>
      </c>
      <c r="J262" s="67">
        <f t="shared" si="121"/>
        <v>0</v>
      </c>
      <c r="K262" s="67">
        <f t="shared" si="121"/>
        <v>0</v>
      </c>
      <c r="L262" s="67">
        <f t="shared" si="121"/>
        <v>0</v>
      </c>
      <c r="M262" s="67">
        <f t="shared" si="121"/>
        <v>0</v>
      </c>
      <c r="N262" s="67">
        <f t="shared" si="121"/>
        <v>0</v>
      </c>
      <c r="O262" s="67">
        <f t="shared" si="121"/>
        <v>0</v>
      </c>
      <c r="P262" s="67">
        <f t="shared" si="121"/>
        <v>0</v>
      </c>
    </row>
    <row r="263" spans="1:16" s="21" customFormat="1" ht="32.25" customHeight="1" hidden="1">
      <c r="A263" s="65" t="s">
        <v>427</v>
      </c>
      <c r="B263" s="40"/>
      <c r="C263" s="81" t="s">
        <v>363</v>
      </c>
      <c r="D263" s="67">
        <f>D264+D265</f>
        <v>0</v>
      </c>
      <c r="E263" s="67">
        <f aca="true" t="shared" si="122" ref="E263:P263">E264+E265</f>
        <v>0</v>
      </c>
      <c r="F263" s="67">
        <f t="shared" si="122"/>
        <v>0</v>
      </c>
      <c r="G263" s="67">
        <f t="shared" si="122"/>
        <v>0</v>
      </c>
      <c r="H263" s="67">
        <f t="shared" si="122"/>
        <v>0</v>
      </c>
      <c r="I263" s="67">
        <f t="shared" si="122"/>
        <v>0</v>
      </c>
      <c r="J263" s="67">
        <f t="shared" si="122"/>
        <v>0</v>
      </c>
      <c r="K263" s="67">
        <f t="shared" si="122"/>
        <v>0</v>
      </c>
      <c r="L263" s="67">
        <f t="shared" si="122"/>
        <v>0</v>
      </c>
      <c r="M263" s="67">
        <f t="shared" si="122"/>
        <v>0</v>
      </c>
      <c r="N263" s="67">
        <f t="shared" si="122"/>
        <v>0</v>
      </c>
      <c r="O263" s="67">
        <f t="shared" si="122"/>
        <v>0</v>
      </c>
      <c r="P263" s="67">
        <f t="shared" si="122"/>
        <v>0</v>
      </c>
    </row>
    <row r="264" spans="1:16" s="21" customFormat="1" ht="25.5" hidden="1">
      <c r="A264" s="65"/>
      <c r="B264" s="40" t="s">
        <v>3</v>
      </c>
      <c r="C264" s="66" t="s">
        <v>95</v>
      </c>
      <c r="D264" s="67"/>
      <c r="E264" s="63">
        <f>D264+SUM(F264:P264)</f>
        <v>0</v>
      </c>
      <c r="F264" s="67"/>
      <c r="G264" s="67"/>
      <c r="H264" s="67"/>
      <c r="I264" s="67"/>
      <c r="J264" s="67"/>
      <c r="K264" s="67"/>
      <c r="L264" s="67"/>
      <c r="M264" s="69"/>
      <c r="N264" s="67"/>
      <c r="O264" s="67"/>
      <c r="P264" s="67"/>
    </row>
    <row r="265" spans="1:16" s="21" customFormat="1" ht="29.25" customHeight="1" hidden="1">
      <c r="A265" s="65"/>
      <c r="B265" s="40" t="s">
        <v>11</v>
      </c>
      <c r="C265" s="66" t="s">
        <v>12</v>
      </c>
      <c r="D265" s="19"/>
      <c r="E265" s="63">
        <f>D265+SUM(F265:P265)</f>
        <v>0</v>
      </c>
      <c r="F265" s="67"/>
      <c r="G265" s="67"/>
      <c r="H265" s="67"/>
      <c r="I265" s="67"/>
      <c r="J265" s="67"/>
      <c r="K265" s="67"/>
      <c r="L265" s="67"/>
      <c r="M265" s="69"/>
      <c r="N265" s="67"/>
      <c r="O265" s="67"/>
      <c r="P265" s="67"/>
    </row>
    <row r="266" spans="1:16" s="21" customFormat="1" ht="38.25">
      <c r="A266" s="62" t="s">
        <v>364</v>
      </c>
      <c r="B266" s="11"/>
      <c r="C266" s="82" t="s">
        <v>134</v>
      </c>
      <c r="D266" s="71">
        <f aca="true" t="shared" si="123" ref="D266:P266">D267+D283+D287+D310+D279+D316</f>
        <v>71736.59999999999</v>
      </c>
      <c r="E266" s="71">
        <f t="shared" si="123"/>
        <v>71601.59999999999</v>
      </c>
      <c r="F266" s="71">
        <f t="shared" si="123"/>
        <v>-135</v>
      </c>
      <c r="G266" s="71">
        <f t="shared" si="123"/>
        <v>0</v>
      </c>
      <c r="H266" s="71">
        <f t="shared" si="123"/>
        <v>0</v>
      </c>
      <c r="I266" s="71">
        <f t="shared" si="123"/>
        <v>0</v>
      </c>
      <c r="J266" s="71">
        <f t="shared" si="123"/>
        <v>0</v>
      </c>
      <c r="K266" s="71">
        <f t="shared" si="123"/>
        <v>0</v>
      </c>
      <c r="L266" s="71">
        <f t="shared" si="123"/>
        <v>0</v>
      </c>
      <c r="M266" s="71">
        <f t="shared" si="123"/>
        <v>0</v>
      </c>
      <c r="N266" s="71">
        <f t="shared" si="123"/>
        <v>0</v>
      </c>
      <c r="O266" s="71">
        <f t="shared" si="123"/>
        <v>0</v>
      </c>
      <c r="P266" s="71">
        <f t="shared" si="123"/>
        <v>0</v>
      </c>
    </row>
    <row r="267" spans="1:16" s="21" customFormat="1" ht="25.5" hidden="1">
      <c r="A267" s="80" t="s">
        <v>365</v>
      </c>
      <c r="B267" s="40"/>
      <c r="C267" s="83" t="s">
        <v>135</v>
      </c>
      <c r="D267" s="67">
        <f>D268+D271+D276</f>
        <v>37534.2</v>
      </c>
      <c r="E267" s="67">
        <f aca="true" t="shared" si="124" ref="E267:P267">E268+E271+E276</f>
        <v>37534.2</v>
      </c>
      <c r="F267" s="67">
        <f t="shared" si="124"/>
        <v>0</v>
      </c>
      <c r="G267" s="67">
        <f t="shared" si="124"/>
        <v>0</v>
      </c>
      <c r="H267" s="67">
        <f t="shared" si="124"/>
        <v>0</v>
      </c>
      <c r="I267" s="67">
        <f t="shared" si="124"/>
        <v>0</v>
      </c>
      <c r="J267" s="67">
        <f t="shared" si="124"/>
        <v>0</v>
      </c>
      <c r="K267" s="67">
        <f t="shared" si="124"/>
        <v>0</v>
      </c>
      <c r="L267" s="67">
        <f t="shared" si="124"/>
        <v>0</v>
      </c>
      <c r="M267" s="67">
        <f t="shared" si="124"/>
        <v>0</v>
      </c>
      <c r="N267" s="67">
        <f t="shared" si="124"/>
        <v>0</v>
      </c>
      <c r="O267" s="67">
        <f t="shared" si="124"/>
        <v>0</v>
      </c>
      <c r="P267" s="67">
        <f t="shared" si="124"/>
        <v>0</v>
      </c>
    </row>
    <row r="268" spans="1:16" s="21" customFormat="1" ht="38.25" hidden="1">
      <c r="A268" s="65" t="s">
        <v>366</v>
      </c>
      <c r="B268" s="40"/>
      <c r="C268" s="81" t="s">
        <v>367</v>
      </c>
      <c r="D268" s="67">
        <f>D269</f>
        <v>34502.2</v>
      </c>
      <c r="E268" s="67">
        <f aca="true" t="shared" si="125" ref="E268:P269">E269</f>
        <v>34502.2</v>
      </c>
      <c r="F268" s="67">
        <f t="shared" si="125"/>
        <v>0</v>
      </c>
      <c r="G268" s="67">
        <f t="shared" si="125"/>
        <v>0</v>
      </c>
      <c r="H268" s="67">
        <f t="shared" si="125"/>
        <v>0</v>
      </c>
      <c r="I268" s="67">
        <f t="shared" si="125"/>
        <v>0</v>
      </c>
      <c r="J268" s="67">
        <f t="shared" si="125"/>
        <v>0</v>
      </c>
      <c r="K268" s="67">
        <f t="shared" si="125"/>
        <v>0</v>
      </c>
      <c r="L268" s="67">
        <f t="shared" si="125"/>
        <v>0</v>
      </c>
      <c r="M268" s="67">
        <f t="shared" si="125"/>
        <v>0</v>
      </c>
      <c r="N268" s="67">
        <f t="shared" si="125"/>
        <v>0</v>
      </c>
      <c r="O268" s="67">
        <f t="shared" si="125"/>
        <v>0</v>
      </c>
      <c r="P268" s="67">
        <f t="shared" si="125"/>
        <v>0</v>
      </c>
    </row>
    <row r="269" spans="1:16" s="21" customFormat="1" ht="45.75" customHeight="1" hidden="1">
      <c r="A269" s="65" t="s">
        <v>560</v>
      </c>
      <c r="B269" s="40"/>
      <c r="C269" s="81" t="s">
        <v>561</v>
      </c>
      <c r="D269" s="67">
        <f>D270</f>
        <v>34502.2</v>
      </c>
      <c r="E269" s="67">
        <f t="shared" si="125"/>
        <v>34502.2</v>
      </c>
      <c r="F269" s="67">
        <f t="shared" si="125"/>
        <v>0</v>
      </c>
      <c r="G269" s="67">
        <f t="shared" si="125"/>
        <v>0</v>
      </c>
      <c r="H269" s="67">
        <f t="shared" si="125"/>
        <v>0</v>
      </c>
      <c r="I269" s="67">
        <f t="shared" si="125"/>
        <v>0</v>
      </c>
      <c r="J269" s="67">
        <f t="shared" si="125"/>
        <v>0</v>
      </c>
      <c r="K269" s="67">
        <f t="shared" si="125"/>
        <v>0</v>
      </c>
      <c r="L269" s="67">
        <f t="shared" si="125"/>
        <v>0</v>
      </c>
      <c r="M269" s="67">
        <f t="shared" si="125"/>
        <v>0</v>
      </c>
      <c r="N269" s="67">
        <f t="shared" si="125"/>
        <v>0</v>
      </c>
      <c r="O269" s="67">
        <f t="shared" si="125"/>
        <v>0</v>
      </c>
      <c r="P269" s="67">
        <f t="shared" si="125"/>
        <v>0</v>
      </c>
    </row>
    <row r="270" spans="1:16" s="21" customFormat="1" ht="25.5" hidden="1">
      <c r="A270" s="65"/>
      <c r="B270" s="40" t="s">
        <v>3</v>
      </c>
      <c r="C270" s="66" t="s">
        <v>95</v>
      </c>
      <c r="D270" s="67">
        <v>34502.2</v>
      </c>
      <c r="E270" s="63">
        <f>D270+SUM(F270:P270)</f>
        <v>34502.2</v>
      </c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</row>
    <row r="271" spans="1:16" s="21" customFormat="1" ht="25.5" hidden="1">
      <c r="A271" s="65" t="s">
        <v>368</v>
      </c>
      <c r="B271" s="40"/>
      <c r="C271" s="81" t="s">
        <v>369</v>
      </c>
      <c r="D271" s="67">
        <f>D272+D274</f>
        <v>3032</v>
      </c>
      <c r="E271" s="67">
        <f aca="true" t="shared" si="126" ref="E271:P271">E272+E274</f>
        <v>3032</v>
      </c>
      <c r="F271" s="67">
        <f t="shared" si="126"/>
        <v>0</v>
      </c>
      <c r="G271" s="67">
        <f t="shared" si="126"/>
        <v>0</v>
      </c>
      <c r="H271" s="67">
        <f t="shared" si="126"/>
        <v>0</v>
      </c>
      <c r="I271" s="67">
        <f t="shared" si="126"/>
        <v>0</v>
      </c>
      <c r="J271" s="67">
        <f t="shared" si="126"/>
        <v>0</v>
      </c>
      <c r="K271" s="67">
        <f t="shared" si="126"/>
        <v>0</v>
      </c>
      <c r="L271" s="67">
        <f t="shared" si="126"/>
        <v>0</v>
      </c>
      <c r="M271" s="67">
        <f t="shared" si="126"/>
        <v>0</v>
      </c>
      <c r="N271" s="67">
        <f t="shared" si="126"/>
        <v>0</v>
      </c>
      <c r="O271" s="67">
        <f t="shared" si="126"/>
        <v>0</v>
      </c>
      <c r="P271" s="67">
        <f t="shared" si="126"/>
        <v>0</v>
      </c>
    </row>
    <row r="272" spans="1:16" s="21" customFormat="1" ht="51" hidden="1">
      <c r="A272" s="65" t="s">
        <v>562</v>
      </c>
      <c r="B272" s="40"/>
      <c r="C272" s="81" t="s">
        <v>563</v>
      </c>
      <c r="D272" s="67">
        <f>D273</f>
        <v>3032</v>
      </c>
      <c r="E272" s="67">
        <f aca="true" t="shared" si="127" ref="E272:P272">E273</f>
        <v>3032</v>
      </c>
      <c r="F272" s="67">
        <f t="shared" si="127"/>
        <v>0</v>
      </c>
      <c r="G272" s="67">
        <f t="shared" si="127"/>
        <v>0</v>
      </c>
      <c r="H272" s="67">
        <f t="shared" si="127"/>
        <v>0</v>
      </c>
      <c r="I272" s="67">
        <f t="shared" si="127"/>
        <v>0</v>
      </c>
      <c r="J272" s="67">
        <f t="shared" si="127"/>
        <v>0</v>
      </c>
      <c r="K272" s="67">
        <f t="shared" si="127"/>
        <v>0</v>
      </c>
      <c r="L272" s="67">
        <f t="shared" si="127"/>
        <v>0</v>
      </c>
      <c r="M272" s="67">
        <f t="shared" si="127"/>
        <v>0</v>
      </c>
      <c r="N272" s="67">
        <f t="shared" si="127"/>
        <v>0</v>
      </c>
      <c r="O272" s="67">
        <f t="shared" si="127"/>
        <v>0</v>
      </c>
      <c r="P272" s="67">
        <f t="shared" si="127"/>
        <v>0</v>
      </c>
    </row>
    <row r="273" spans="1:16" s="21" customFormat="1" ht="25.5" hidden="1">
      <c r="A273" s="65"/>
      <c r="B273" s="40" t="s">
        <v>3</v>
      </c>
      <c r="C273" s="66" t="s">
        <v>95</v>
      </c>
      <c r="D273" s="67">
        <v>3032</v>
      </c>
      <c r="E273" s="63">
        <f>D273+SUM(F273:P273)</f>
        <v>3032</v>
      </c>
      <c r="F273" s="67"/>
      <c r="G273" s="67"/>
      <c r="H273" s="68"/>
      <c r="I273" s="68"/>
      <c r="J273" s="67"/>
      <c r="K273" s="67"/>
      <c r="L273" s="67"/>
      <c r="M273" s="69"/>
      <c r="N273" s="67"/>
      <c r="O273" s="67"/>
      <c r="P273" s="67"/>
    </row>
    <row r="274" spans="1:16" s="21" customFormat="1" ht="63.75" hidden="1">
      <c r="A274" s="65" t="s">
        <v>504</v>
      </c>
      <c r="B274" s="40"/>
      <c r="C274" s="66" t="s">
        <v>505</v>
      </c>
      <c r="D274" s="67">
        <f>D275</f>
        <v>0</v>
      </c>
      <c r="E274" s="67">
        <f aca="true" t="shared" si="128" ref="E274:P274">E275</f>
        <v>0</v>
      </c>
      <c r="F274" s="67">
        <f t="shared" si="128"/>
        <v>0</v>
      </c>
      <c r="G274" s="67">
        <f t="shared" si="128"/>
        <v>0</v>
      </c>
      <c r="H274" s="67">
        <f t="shared" si="128"/>
        <v>0</v>
      </c>
      <c r="I274" s="67">
        <f t="shared" si="128"/>
        <v>0</v>
      </c>
      <c r="J274" s="67">
        <f t="shared" si="128"/>
        <v>0</v>
      </c>
      <c r="K274" s="67">
        <f t="shared" si="128"/>
        <v>0</v>
      </c>
      <c r="L274" s="67">
        <f t="shared" si="128"/>
        <v>0</v>
      </c>
      <c r="M274" s="67">
        <f t="shared" si="128"/>
        <v>0</v>
      </c>
      <c r="N274" s="67">
        <f t="shared" si="128"/>
        <v>0</v>
      </c>
      <c r="O274" s="67">
        <f t="shared" si="128"/>
        <v>0</v>
      </c>
      <c r="P274" s="67">
        <f t="shared" si="128"/>
        <v>0</v>
      </c>
    </row>
    <row r="275" spans="1:16" s="21" customFormat="1" ht="25.5" hidden="1">
      <c r="A275" s="65"/>
      <c r="B275" s="40" t="s">
        <v>3</v>
      </c>
      <c r="C275" s="66" t="s">
        <v>95</v>
      </c>
      <c r="D275" s="67"/>
      <c r="E275" s="63">
        <f>D275+SUM(F275:P275)</f>
        <v>0</v>
      </c>
      <c r="F275" s="67"/>
      <c r="G275" s="67"/>
      <c r="H275" s="68"/>
      <c r="I275" s="68"/>
      <c r="J275" s="67"/>
      <c r="K275" s="67"/>
      <c r="L275" s="67"/>
      <c r="M275" s="69"/>
      <c r="N275" s="67"/>
      <c r="O275" s="67"/>
      <c r="P275" s="67"/>
    </row>
    <row r="276" spans="1:16" s="21" customFormat="1" ht="41.25" customHeight="1" hidden="1">
      <c r="A276" s="65" t="s">
        <v>370</v>
      </c>
      <c r="B276" s="40"/>
      <c r="C276" s="81" t="s">
        <v>372</v>
      </c>
      <c r="D276" s="63">
        <f>D277</f>
        <v>0</v>
      </c>
      <c r="E276" s="63">
        <f aca="true" t="shared" si="129" ref="E276:P277">E277</f>
        <v>0</v>
      </c>
      <c r="F276" s="63">
        <f t="shared" si="129"/>
        <v>0</v>
      </c>
      <c r="G276" s="63">
        <f t="shared" si="129"/>
        <v>0</v>
      </c>
      <c r="H276" s="63">
        <f t="shared" si="129"/>
        <v>0</v>
      </c>
      <c r="I276" s="63">
        <f t="shared" si="129"/>
        <v>0</v>
      </c>
      <c r="J276" s="63">
        <f t="shared" si="129"/>
        <v>0</v>
      </c>
      <c r="K276" s="63">
        <f t="shared" si="129"/>
        <v>0</v>
      </c>
      <c r="L276" s="63">
        <f t="shared" si="129"/>
        <v>0</v>
      </c>
      <c r="M276" s="63">
        <f t="shared" si="129"/>
        <v>0</v>
      </c>
      <c r="N276" s="63">
        <f t="shared" si="129"/>
        <v>0</v>
      </c>
      <c r="O276" s="63">
        <f t="shared" si="129"/>
        <v>0</v>
      </c>
      <c r="P276" s="63">
        <f t="shared" si="129"/>
        <v>0</v>
      </c>
    </row>
    <row r="277" spans="1:16" s="21" customFormat="1" ht="41.25" customHeight="1" hidden="1">
      <c r="A277" s="65" t="s">
        <v>371</v>
      </c>
      <c r="B277" s="40"/>
      <c r="C277" s="81" t="s">
        <v>353</v>
      </c>
      <c r="D277" s="63">
        <f>D278</f>
        <v>0</v>
      </c>
      <c r="E277" s="63">
        <f t="shared" si="129"/>
        <v>0</v>
      </c>
      <c r="F277" s="63">
        <f t="shared" si="129"/>
        <v>0</v>
      </c>
      <c r="G277" s="63">
        <f t="shared" si="129"/>
        <v>0</v>
      </c>
      <c r="H277" s="63">
        <f t="shared" si="129"/>
        <v>0</v>
      </c>
      <c r="I277" s="63">
        <f t="shared" si="129"/>
        <v>0</v>
      </c>
      <c r="J277" s="63">
        <f t="shared" si="129"/>
        <v>0</v>
      </c>
      <c r="K277" s="63">
        <f t="shared" si="129"/>
        <v>0</v>
      </c>
      <c r="L277" s="63">
        <f t="shared" si="129"/>
        <v>0</v>
      </c>
      <c r="M277" s="63">
        <f t="shared" si="129"/>
        <v>0</v>
      </c>
      <c r="N277" s="63">
        <f t="shared" si="129"/>
        <v>0</v>
      </c>
      <c r="O277" s="63">
        <f t="shared" si="129"/>
        <v>0</v>
      </c>
      <c r="P277" s="63">
        <f t="shared" si="129"/>
        <v>0</v>
      </c>
    </row>
    <row r="278" spans="1:16" s="21" customFormat="1" ht="30" customHeight="1" hidden="1">
      <c r="A278" s="65"/>
      <c r="B278" s="40" t="s">
        <v>3</v>
      </c>
      <c r="C278" s="66" t="s">
        <v>95</v>
      </c>
      <c r="D278" s="63"/>
      <c r="E278" s="63">
        <f>D278+SUM(F278:P278)</f>
        <v>0</v>
      </c>
      <c r="F278" s="63"/>
      <c r="G278" s="63"/>
      <c r="H278" s="64"/>
      <c r="I278" s="64"/>
      <c r="J278" s="63"/>
      <c r="K278" s="63"/>
      <c r="L278" s="63"/>
      <c r="M278" s="63"/>
      <c r="N278" s="63"/>
      <c r="O278" s="63"/>
      <c r="P278" s="63"/>
    </row>
    <row r="279" spans="1:16" s="21" customFormat="1" ht="30" customHeight="1" hidden="1">
      <c r="A279" s="80" t="s">
        <v>373</v>
      </c>
      <c r="B279" s="97"/>
      <c r="C279" s="101" t="s">
        <v>153</v>
      </c>
      <c r="D279" s="63">
        <f>D280</f>
        <v>300</v>
      </c>
      <c r="E279" s="63">
        <f aca="true" t="shared" si="130" ref="E279:P281">E280</f>
        <v>300</v>
      </c>
      <c r="F279" s="63">
        <f t="shared" si="130"/>
        <v>0</v>
      </c>
      <c r="G279" s="63">
        <f t="shared" si="130"/>
        <v>0</v>
      </c>
      <c r="H279" s="63">
        <f t="shared" si="130"/>
        <v>0</v>
      </c>
      <c r="I279" s="63">
        <f t="shared" si="130"/>
        <v>0</v>
      </c>
      <c r="J279" s="63">
        <f t="shared" si="130"/>
        <v>0</v>
      </c>
      <c r="K279" s="63">
        <f t="shared" si="130"/>
        <v>0</v>
      </c>
      <c r="L279" s="63">
        <f t="shared" si="130"/>
        <v>0</v>
      </c>
      <c r="M279" s="63">
        <f t="shared" si="130"/>
        <v>0</v>
      </c>
      <c r="N279" s="63">
        <f t="shared" si="130"/>
        <v>0</v>
      </c>
      <c r="O279" s="63">
        <f t="shared" si="130"/>
        <v>0</v>
      </c>
      <c r="P279" s="63">
        <f t="shared" si="130"/>
        <v>0</v>
      </c>
    </row>
    <row r="280" spans="1:16" s="21" customFormat="1" ht="30" customHeight="1" hidden="1">
      <c r="A280" s="65" t="s">
        <v>374</v>
      </c>
      <c r="B280" s="40"/>
      <c r="C280" s="66" t="s">
        <v>376</v>
      </c>
      <c r="D280" s="63">
        <f>D281</f>
        <v>300</v>
      </c>
      <c r="E280" s="63">
        <f t="shared" si="130"/>
        <v>300</v>
      </c>
      <c r="F280" s="63">
        <f t="shared" si="130"/>
        <v>0</v>
      </c>
      <c r="G280" s="63">
        <f t="shared" si="130"/>
        <v>0</v>
      </c>
      <c r="H280" s="63">
        <f t="shared" si="130"/>
        <v>0</v>
      </c>
      <c r="I280" s="63">
        <f t="shared" si="130"/>
        <v>0</v>
      </c>
      <c r="J280" s="63">
        <f t="shared" si="130"/>
        <v>0</v>
      </c>
      <c r="K280" s="63">
        <f t="shared" si="130"/>
        <v>0</v>
      </c>
      <c r="L280" s="63">
        <f t="shared" si="130"/>
        <v>0</v>
      </c>
      <c r="M280" s="63">
        <f t="shared" si="130"/>
        <v>0</v>
      </c>
      <c r="N280" s="63">
        <f t="shared" si="130"/>
        <v>0</v>
      </c>
      <c r="O280" s="63">
        <f t="shared" si="130"/>
        <v>0</v>
      </c>
      <c r="P280" s="63">
        <f t="shared" si="130"/>
        <v>0</v>
      </c>
    </row>
    <row r="281" spans="1:16" s="21" customFormat="1" ht="25.5" customHeight="1" hidden="1">
      <c r="A281" s="65" t="s">
        <v>375</v>
      </c>
      <c r="B281" s="40"/>
      <c r="C281" s="66" t="s">
        <v>377</v>
      </c>
      <c r="D281" s="63">
        <f>D282</f>
        <v>300</v>
      </c>
      <c r="E281" s="63">
        <f t="shared" si="130"/>
        <v>300</v>
      </c>
      <c r="F281" s="63">
        <f t="shared" si="130"/>
        <v>0</v>
      </c>
      <c r="G281" s="63">
        <f t="shared" si="130"/>
        <v>0</v>
      </c>
      <c r="H281" s="63">
        <f t="shared" si="130"/>
        <v>0</v>
      </c>
      <c r="I281" s="63">
        <f t="shared" si="130"/>
        <v>0</v>
      </c>
      <c r="J281" s="63">
        <f t="shared" si="130"/>
        <v>0</v>
      </c>
      <c r="K281" s="63">
        <f t="shared" si="130"/>
        <v>0</v>
      </c>
      <c r="L281" s="63">
        <f t="shared" si="130"/>
        <v>0</v>
      </c>
      <c r="M281" s="63">
        <f t="shared" si="130"/>
        <v>0</v>
      </c>
      <c r="N281" s="63">
        <f t="shared" si="130"/>
        <v>0</v>
      </c>
      <c r="O281" s="63">
        <f t="shared" si="130"/>
        <v>0</v>
      </c>
      <c r="P281" s="63">
        <f t="shared" si="130"/>
        <v>0</v>
      </c>
    </row>
    <row r="282" spans="1:16" s="21" customFormat="1" ht="30" customHeight="1" hidden="1">
      <c r="A282" s="65"/>
      <c r="B282" s="40" t="s">
        <v>3</v>
      </c>
      <c r="C282" s="66" t="s">
        <v>95</v>
      </c>
      <c r="D282" s="63">
        <v>300</v>
      </c>
      <c r="E282" s="63">
        <f>D282+SUM(F282:P282)</f>
        <v>300</v>
      </c>
      <c r="F282" s="63"/>
      <c r="G282" s="63"/>
      <c r="H282" s="64"/>
      <c r="I282" s="64"/>
      <c r="J282" s="63"/>
      <c r="K282" s="63"/>
      <c r="L282" s="63"/>
      <c r="M282" s="63"/>
      <c r="N282" s="63"/>
      <c r="O282" s="63"/>
      <c r="P282" s="63"/>
    </row>
    <row r="283" spans="1:16" s="21" customFormat="1" ht="28.5" customHeight="1" hidden="1">
      <c r="A283" s="80" t="s">
        <v>378</v>
      </c>
      <c r="B283" s="40"/>
      <c r="C283" s="83" t="s">
        <v>136</v>
      </c>
      <c r="D283" s="63">
        <f>D284</f>
        <v>300</v>
      </c>
      <c r="E283" s="63">
        <f aca="true" t="shared" si="131" ref="E283:P285">E284</f>
        <v>300</v>
      </c>
      <c r="F283" s="63">
        <f t="shared" si="131"/>
        <v>0</v>
      </c>
      <c r="G283" s="63">
        <f t="shared" si="131"/>
        <v>0</v>
      </c>
      <c r="H283" s="63">
        <f t="shared" si="131"/>
        <v>0</v>
      </c>
      <c r="I283" s="63">
        <f t="shared" si="131"/>
        <v>0</v>
      </c>
      <c r="J283" s="63">
        <f t="shared" si="131"/>
        <v>0</v>
      </c>
      <c r="K283" s="63">
        <f t="shared" si="131"/>
        <v>0</v>
      </c>
      <c r="L283" s="63">
        <f t="shared" si="131"/>
        <v>0</v>
      </c>
      <c r="M283" s="63">
        <f t="shared" si="131"/>
        <v>0</v>
      </c>
      <c r="N283" s="63">
        <f t="shared" si="131"/>
        <v>0</v>
      </c>
      <c r="O283" s="63">
        <f t="shared" si="131"/>
        <v>0</v>
      </c>
      <c r="P283" s="63">
        <f t="shared" si="131"/>
        <v>0</v>
      </c>
    </row>
    <row r="284" spans="1:16" s="21" customFormat="1" ht="27" customHeight="1" hidden="1">
      <c r="A284" s="65" t="s">
        <v>379</v>
      </c>
      <c r="B284" s="40"/>
      <c r="C284" s="81" t="s">
        <v>381</v>
      </c>
      <c r="D284" s="63">
        <f>D285</f>
        <v>300</v>
      </c>
      <c r="E284" s="63">
        <f t="shared" si="131"/>
        <v>300</v>
      </c>
      <c r="F284" s="63">
        <f t="shared" si="131"/>
        <v>0</v>
      </c>
      <c r="G284" s="63">
        <f t="shared" si="131"/>
        <v>0</v>
      </c>
      <c r="H284" s="63">
        <f t="shared" si="131"/>
        <v>0</v>
      </c>
      <c r="I284" s="63">
        <f t="shared" si="131"/>
        <v>0</v>
      </c>
      <c r="J284" s="63">
        <f t="shared" si="131"/>
        <v>0</v>
      </c>
      <c r="K284" s="63">
        <f t="shared" si="131"/>
        <v>0</v>
      </c>
      <c r="L284" s="63">
        <f t="shared" si="131"/>
        <v>0</v>
      </c>
      <c r="M284" s="63">
        <f t="shared" si="131"/>
        <v>0</v>
      </c>
      <c r="N284" s="63">
        <f t="shared" si="131"/>
        <v>0</v>
      </c>
      <c r="O284" s="63">
        <f t="shared" si="131"/>
        <v>0</v>
      </c>
      <c r="P284" s="63">
        <f t="shared" si="131"/>
        <v>0</v>
      </c>
    </row>
    <row r="285" spans="1:16" s="21" customFormat="1" ht="22.5" customHeight="1" hidden="1">
      <c r="A285" s="65" t="s">
        <v>380</v>
      </c>
      <c r="B285" s="40"/>
      <c r="C285" s="81" t="s">
        <v>382</v>
      </c>
      <c r="D285" s="63">
        <f>D286</f>
        <v>300</v>
      </c>
      <c r="E285" s="63">
        <f t="shared" si="131"/>
        <v>300</v>
      </c>
      <c r="F285" s="63">
        <f t="shared" si="131"/>
        <v>0</v>
      </c>
      <c r="G285" s="63">
        <f t="shared" si="131"/>
        <v>0</v>
      </c>
      <c r="H285" s="63">
        <f t="shared" si="131"/>
        <v>0</v>
      </c>
      <c r="I285" s="63">
        <f t="shared" si="131"/>
        <v>0</v>
      </c>
      <c r="J285" s="63">
        <f t="shared" si="131"/>
        <v>0</v>
      </c>
      <c r="K285" s="63">
        <f t="shared" si="131"/>
        <v>0</v>
      </c>
      <c r="L285" s="63">
        <f t="shared" si="131"/>
        <v>0</v>
      </c>
      <c r="M285" s="63">
        <f t="shared" si="131"/>
        <v>0</v>
      </c>
      <c r="N285" s="63">
        <f t="shared" si="131"/>
        <v>0</v>
      </c>
      <c r="O285" s="63">
        <f t="shared" si="131"/>
        <v>0</v>
      </c>
      <c r="P285" s="63">
        <f t="shared" si="131"/>
        <v>0</v>
      </c>
    </row>
    <row r="286" spans="1:16" s="21" customFormat="1" ht="33.75" customHeight="1" hidden="1">
      <c r="A286" s="65"/>
      <c r="B286" s="40" t="s">
        <v>3</v>
      </c>
      <c r="C286" s="66" t="s">
        <v>95</v>
      </c>
      <c r="D286" s="67">
        <v>300</v>
      </c>
      <c r="E286" s="63">
        <f>D286+SUM(F286:P286)</f>
        <v>300</v>
      </c>
      <c r="F286" s="63"/>
      <c r="G286" s="63"/>
      <c r="H286" s="64"/>
      <c r="I286" s="64"/>
      <c r="J286" s="63"/>
      <c r="K286" s="63"/>
      <c r="L286" s="63"/>
      <c r="M286" s="63"/>
      <c r="N286" s="63"/>
      <c r="O286" s="63"/>
      <c r="P286" s="63"/>
    </row>
    <row r="287" spans="1:16" s="21" customFormat="1" ht="30.75" customHeight="1">
      <c r="A287" s="80" t="s">
        <v>383</v>
      </c>
      <c r="B287" s="40"/>
      <c r="C287" s="83" t="s">
        <v>137</v>
      </c>
      <c r="D287" s="63">
        <f aca="true" t="shared" si="132" ref="D287:P287">D288+D291+D294+D297+D307</f>
        <v>24837.5</v>
      </c>
      <c r="E287" s="63">
        <f t="shared" si="132"/>
        <v>24702.5</v>
      </c>
      <c r="F287" s="63">
        <f t="shared" si="132"/>
        <v>-135</v>
      </c>
      <c r="G287" s="63">
        <f t="shared" si="132"/>
        <v>0</v>
      </c>
      <c r="H287" s="63">
        <f t="shared" si="132"/>
        <v>0</v>
      </c>
      <c r="I287" s="63">
        <f t="shared" si="132"/>
        <v>0</v>
      </c>
      <c r="J287" s="63">
        <f t="shared" si="132"/>
        <v>0</v>
      </c>
      <c r="K287" s="63">
        <f t="shared" si="132"/>
        <v>0</v>
      </c>
      <c r="L287" s="63">
        <f t="shared" si="132"/>
        <v>0</v>
      </c>
      <c r="M287" s="63">
        <f t="shared" si="132"/>
        <v>0</v>
      </c>
      <c r="N287" s="63">
        <f t="shared" si="132"/>
        <v>0</v>
      </c>
      <c r="O287" s="63">
        <f t="shared" si="132"/>
        <v>0</v>
      </c>
      <c r="P287" s="63">
        <f t="shared" si="132"/>
        <v>0</v>
      </c>
    </row>
    <row r="288" spans="1:16" s="21" customFormat="1" ht="19.5" customHeight="1" hidden="1">
      <c r="A288" s="40" t="s">
        <v>384</v>
      </c>
      <c r="B288" s="40"/>
      <c r="C288" s="81" t="s">
        <v>386</v>
      </c>
      <c r="D288" s="63">
        <f>D289</f>
        <v>10432.5</v>
      </c>
      <c r="E288" s="63">
        <f aca="true" t="shared" si="133" ref="E288:P289">E289</f>
        <v>10432.5</v>
      </c>
      <c r="F288" s="63">
        <f t="shared" si="133"/>
        <v>0</v>
      </c>
      <c r="G288" s="63">
        <f t="shared" si="133"/>
        <v>0</v>
      </c>
      <c r="H288" s="63">
        <f t="shared" si="133"/>
        <v>0</v>
      </c>
      <c r="I288" s="63">
        <f t="shared" si="133"/>
        <v>0</v>
      </c>
      <c r="J288" s="63">
        <f t="shared" si="133"/>
        <v>0</v>
      </c>
      <c r="K288" s="63">
        <f t="shared" si="133"/>
        <v>0</v>
      </c>
      <c r="L288" s="63">
        <f t="shared" si="133"/>
        <v>0</v>
      </c>
      <c r="M288" s="63">
        <f t="shared" si="133"/>
        <v>0</v>
      </c>
      <c r="N288" s="63">
        <f t="shared" si="133"/>
        <v>0</v>
      </c>
      <c r="O288" s="63">
        <f t="shared" si="133"/>
        <v>0</v>
      </c>
      <c r="P288" s="63">
        <f t="shared" si="133"/>
        <v>0</v>
      </c>
    </row>
    <row r="289" spans="1:16" s="21" customFormat="1" ht="33" customHeight="1" hidden="1">
      <c r="A289" s="40" t="s">
        <v>385</v>
      </c>
      <c r="B289" s="40"/>
      <c r="C289" s="81" t="s">
        <v>564</v>
      </c>
      <c r="D289" s="63">
        <f>D290</f>
        <v>10432.5</v>
      </c>
      <c r="E289" s="63">
        <f t="shared" si="133"/>
        <v>10432.5</v>
      </c>
      <c r="F289" s="63">
        <f t="shared" si="133"/>
        <v>0</v>
      </c>
      <c r="G289" s="63">
        <f t="shared" si="133"/>
        <v>0</v>
      </c>
      <c r="H289" s="63">
        <f t="shared" si="133"/>
        <v>0</v>
      </c>
      <c r="I289" s="63">
        <f t="shared" si="133"/>
        <v>0</v>
      </c>
      <c r="J289" s="63">
        <f t="shared" si="133"/>
        <v>0</v>
      </c>
      <c r="K289" s="63">
        <f t="shared" si="133"/>
        <v>0</v>
      </c>
      <c r="L289" s="63">
        <f t="shared" si="133"/>
        <v>0</v>
      </c>
      <c r="M289" s="63">
        <f t="shared" si="133"/>
        <v>0</v>
      </c>
      <c r="N289" s="63">
        <f t="shared" si="133"/>
        <v>0</v>
      </c>
      <c r="O289" s="63">
        <f t="shared" si="133"/>
        <v>0</v>
      </c>
      <c r="P289" s="63">
        <f t="shared" si="133"/>
        <v>0</v>
      </c>
    </row>
    <row r="290" spans="1:16" s="21" customFormat="1" ht="27.75" customHeight="1" hidden="1">
      <c r="A290" s="62"/>
      <c r="B290" s="40" t="s">
        <v>3</v>
      </c>
      <c r="C290" s="66" t="s">
        <v>95</v>
      </c>
      <c r="D290" s="63">
        <v>10432.5</v>
      </c>
      <c r="E290" s="63">
        <f>D290+SUM(F290:P290)</f>
        <v>10432.5</v>
      </c>
      <c r="F290" s="63"/>
      <c r="G290" s="63"/>
      <c r="H290" s="64"/>
      <c r="I290" s="64"/>
      <c r="J290" s="63"/>
      <c r="K290" s="63"/>
      <c r="L290" s="63"/>
      <c r="M290" s="63"/>
      <c r="N290" s="63"/>
      <c r="O290" s="63"/>
      <c r="P290" s="63"/>
    </row>
    <row r="291" spans="1:16" s="21" customFormat="1" ht="16.5" customHeight="1">
      <c r="A291" s="65" t="s">
        <v>388</v>
      </c>
      <c r="B291" s="40"/>
      <c r="C291" s="81" t="s">
        <v>389</v>
      </c>
      <c r="D291" s="67">
        <f>D292</f>
        <v>9256.8</v>
      </c>
      <c r="E291" s="67">
        <f aca="true" t="shared" si="134" ref="E291:P292">E292</f>
        <v>9121.8</v>
      </c>
      <c r="F291" s="67">
        <f t="shared" si="134"/>
        <v>-135</v>
      </c>
      <c r="G291" s="67">
        <f t="shared" si="134"/>
        <v>0</v>
      </c>
      <c r="H291" s="67">
        <f t="shared" si="134"/>
        <v>0</v>
      </c>
      <c r="I291" s="67">
        <f t="shared" si="134"/>
        <v>0</v>
      </c>
      <c r="J291" s="67">
        <f t="shared" si="134"/>
        <v>0</v>
      </c>
      <c r="K291" s="67">
        <f t="shared" si="134"/>
        <v>0</v>
      </c>
      <c r="L291" s="67">
        <f t="shared" si="134"/>
        <v>0</v>
      </c>
      <c r="M291" s="67">
        <f t="shared" si="134"/>
        <v>0</v>
      </c>
      <c r="N291" s="67">
        <f t="shared" si="134"/>
        <v>0</v>
      </c>
      <c r="O291" s="67">
        <f t="shared" si="134"/>
        <v>0</v>
      </c>
      <c r="P291" s="67">
        <f t="shared" si="134"/>
        <v>0</v>
      </c>
    </row>
    <row r="292" spans="1:16" s="21" customFormat="1" ht="31.5" customHeight="1">
      <c r="A292" s="65" t="s">
        <v>566</v>
      </c>
      <c r="B292" s="40"/>
      <c r="C292" s="81" t="s">
        <v>565</v>
      </c>
      <c r="D292" s="67">
        <f>D293</f>
        <v>9256.8</v>
      </c>
      <c r="E292" s="67">
        <f t="shared" si="134"/>
        <v>9121.8</v>
      </c>
      <c r="F292" s="67">
        <f t="shared" si="134"/>
        <v>-135</v>
      </c>
      <c r="G292" s="67">
        <f t="shared" si="134"/>
        <v>0</v>
      </c>
      <c r="H292" s="67">
        <f t="shared" si="134"/>
        <v>0</v>
      </c>
      <c r="I292" s="67">
        <f t="shared" si="134"/>
        <v>0</v>
      </c>
      <c r="J292" s="67">
        <f t="shared" si="134"/>
        <v>0</v>
      </c>
      <c r="K292" s="67">
        <f t="shared" si="134"/>
        <v>0</v>
      </c>
      <c r="L292" s="67">
        <f t="shared" si="134"/>
        <v>0</v>
      </c>
      <c r="M292" s="67">
        <f t="shared" si="134"/>
        <v>0</v>
      </c>
      <c r="N292" s="67">
        <f t="shared" si="134"/>
        <v>0</v>
      </c>
      <c r="O292" s="67">
        <f t="shared" si="134"/>
        <v>0</v>
      </c>
      <c r="P292" s="67">
        <f t="shared" si="134"/>
        <v>0</v>
      </c>
    </row>
    <row r="293" spans="1:16" s="21" customFormat="1" ht="25.5">
      <c r="A293" s="65"/>
      <c r="B293" s="40" t="s">
        <v>3</v>
      </c>
      <c r="C293" s="66" t="s">
        <v>95</v>
      </c>
      <c r="D293" s="63">
        <v>9256.8</v>
      </c>
      <c r="E293" s="63">
        <f>D293+SUM(F293:P293)</f>
        <v>9121.8</v>
      </c>
      <c r="F293" s="63">
        <v>-135</v>
      </c>
      <c r="G293" s="63"/>
      <c r="H293" s="64"/>
      <c r="I293" s="64"/>
      <c r="J293" s="63"/>
      <c r="K293" s="63"/>
      <c r="L293" s="63"/>
      <c r="M293" s="63"/>
      <c r="N293" s="63"/>
      <c r="O293" s="63"/>
      <c r="P293" s="63"/>
    </row>
    <row r="294" spans="1:16" s="21" customFormat="1" ht="30.75" customHeight="1" hidden="1">
      <c r="A294" s="65" t="s">
        <v>390</v>
      </c>
      <c r="B294" s="40"/>
      <c r="C294" s="81" t="s">
        <v>392</v>
      </c>
      <c r="D294" s="63">
        <f>D295</f>
        <v>0</v>
      </c>
      <c r="E294" s="63">
        <f aca="true" t="shared" si="135" ref="E294:P295">E295</f>
        <v>0</v>
      </c>
      <c r="F294" s="63">
        <f t="shared" si="135"/>
        <v>0</v>
      </c>
      <c r="G294" s="63">
        <f t="shared" si="135"/>
        <v>0</v>
      </c>
      <c r="H294" s="63">
        <f t="shared" si="135"/>
        <v>0</v>
      </c>
      <c r="I294" s="63">
        <f t="shared" si="135"/>
        <v>0</v>
      </c>
      <c r="J294" s="63">
        <f t="shared" si="135"/>
        <v>0</v>
      </c>
      <c r="K294" s="63">
        <f t="shared" si="135"/>
        <v>0</v>
      </c>
      <c r="L294" s="63">
        <f t="shared" si="135"/>
        <v>0</v>
      </c>
      <c r="M294" s="63">
        <f t="shared" si="135"/>
        <v>0</v>
      </c>
      <c r="N294" s="63">
        <f t="shared" si="135"/>
        <v>0</v>
      </c>
      <c r="O294" s="63">
        <f t="shared" si="135"/>
        <v>0</v>
      </c>
      <c r="P294" s="63">
        <f t="shared" si="135"/>
        <v>0</v>
      </c>
    </row>
    <row r="295" spans="1:16" s="21" customFormat="1" ht="30.75" customHeight="1" hidden="1">
      <c r="A295" s="65" t="s">
        <v>391</v>
      </c>
      <c r="B295" s="40"/>
      <c r="C295" s="81" t="s">
        <v>387</v>
      </c>
      <c r="D295" s="63">
        <f>D296</f>
        <v>0</v>
      </c>
      <c r="E295" s="63">
        <f t="shared" si="135"/>
        <v>0</v>
      </c>
      <c r="F295" s="63">
        <f t="shared" si="135"/>
        <v>0</v>
      </c>
      <c r="G295" s="63">
        <f t="shared" si="135"/>
        <v>0</v>
      </c>
      <c r="H295" s="63">
        <f t="shared" si="135"/>
        <v>0</v>
      </c>
      <c r="I295" s="63">
        <f t="shared" si="135"/>
        <v>0</v>
      </c>
      <c r="J295" s="63">
        <f t="shared" si="135"/>
        <v>0</v>
      </c>
      <c r="K295" s="63">
        <f t="shared" si="135"/>
        <v>0</v>
      </c>
      <c r="L295" s="63">
        <f t="shared" si="135"/>
        <v>0</v>
      </c>
      <c r="M295" s="63">
        <f t="shared" si="135"/>
        <v>0</v>
      </c>
      <c r="N295" s="63">
        <f t="shared" si="135"/>
        <v>0</v>
      </c>
      <c r="O295" s="63">
        <f t="shared" si="135"/>
        <v>0</v>
      </c>
      <c r="P295" s="63">
        <f t="shared" si="135"/>
        <v>0</v>
      </c>
    </row>
    <row r="296" spans="1:16" s="21" customFormat="1" ht="27" customHeight="1" hidden="1">
      <c r="A296" s="65"/>
      <c r="B296" s="40" t="s">
        <v>3</v>
      </c>
      <c r="C296" s="66" t="s">
        <v>95</v>
      </c>
      <c r="D296" s="67"/>
      <c r="E296" s="63">
        <f>D296+SUM(F296:P296)</f>
        <v>0</v>
      </c>
      <c r="F296" s="63"/>
      <c r="G296" s="63"/>
      <c r="H296" s="64"/>
      <c r="I296" s="64"/>
      <c r="J296" s="63"/>
      <c r="K296" s="76"/>
      <c r="L296" s="63"/>
      <c r="M296" s="63"/>
      <c r="N296" s="63"/>
      <c r="O296" s="63"/>
      <c r="P296" s="63"/>
    </row>
    <row r="297" spans="1:16" s="21" customFormat="1" ht="12.75" hidden="1">
      <c r="A297" s="65" t="s">
        <v>393</v>
      </c>
      <c r="B297" s="40"/>
      <c r="C297" s="81" t="s">
        <v>394</v>
      </c>
      <c r="D297" s="67">
        <f>D298+D300+D304+D302</f>
        <v>5148.2</v>
      </c>
      <c r="E297" s="67">
        <f aca="true" t="shared" si="136" ref="E297:P297">E298+E300+E304+E302</f>
        <v>5148.2</v>
      </c>
      <c r="F297" s="67">
        <f t="shared" si="136"/>
        <v>0</v>
      </c>
      <c r="G297" s="67">
        <f t="shared" si="136"/>
        <v>0</v>
      </c>
      <c r="H297" s="67">
        <f t="shared" si="136"/>
        <v>0</v>
      </c>
      <c r="I297" s="67">
        <f t="shared" si="136"/>
        <v>0</v>
      </c>
      <c r="J297" s="67">
        <f t="shared" si="136"/>
        <v>0</v>
      </c>
      <c r="K297" s="67">
        <f t="shared" si="136"/>
        <v>0</v>
      </c>
      <c r="L297" s="67">
        <f t="shared" si="136"/>
        <v>0</v>
      </c>
      <c r="M297" s="67">
        <f t="shared" si="136"/>
        <v>0</v>
      </c>
      <c r="N297" s="67">
        <f t="shared" si="136"/>
        <v>0</v>
      </c>
      <c r="O297" s="67">
        <f t="shared" si="136"/>
        <v>0</v>
      </c>
      <c r="P297" s="67">
        <f t="shared" si="136"/>
        <v>0</v>
      </c>
    </row>
    <row r="298" spans="1:16" s="21" customFormat="1" ht="25.5" hidden="1">
      <c r="A298" s="65" t="s">
        <v>567</v>
      </c>
      <c r="B298" s="40"/>
      <c r="C298" s="81" t="s">
        <v>568</v>
      </c>
      <c r="D298" s="67">
        <f>D299</f>
        <v>3093.2</v>
      </c>
      <c r="E298" s="67">
        <f aca="true" t="shared" si="137" ref="E298:P298">E299</f>
        <v>3093.2</v>
      </c>
      <c r="F298" s="67">
        <f t="shared" si="137"/>
        <v>0</v>
      </c>
      <c r="G298" s="67">
        <f t="shared" si="137"/>
        <v>0</v>
      </c>
      <c r="H298" s="67">
        <f t="shared" si="137"/>
        <v>0</v>
      </c>
      <c r="I298" s="67">
        <f t="shared" si="137"/>
        <v>0</v>
      </c>
      <c r="J298" s="67">
        <f t="shared" si="137"/>
        <v>0</v>
      </c>
      <c r="K298" s="67">
        <f t="shared" si="137"/>
        <v>0</v>
      </c>
      <c r="L298" s="67">
        <f t="shared" si="137"/>
        <v>0</v>
      </c>
      <c r="M298" s="67">
        <f t="shared" si="137"/>
        <v>0</v>
      </c>
      <c r="N298" s="67">
        <f t="shared" si="137"/>
        <v>0</v>
      </c>
      <c r="O298" s="67">
        <f t="shared" si="137"/>
        <v>0</v>
      </c>
      <c r="P298" s="67">
        <f t="shared" si="137"/>
        <v>0</v>
      </c>
    </row>
    <row r="299" spans="1:16" s="21" customFormat="1" ht="25.5" hidden="1">
      <c r="A299" s="65"/>
      <c r="B299" s="40" t="s">
        <v>3</v>
      </c>
      <c r="C299" s="66" t="s">
        <v>95</v>
      </c>
      <c r="D299" s="67">
        <v>3093.2</v>
      </c>
      <c r="E299" s="63">
        <f>D299+SUM(F299:P299)</f>
        <v>3093.2</v>
      </c>
      <c r="F299" s="67"/>
      <c r="G299" s="67"/>
      <c r="H299" s="68"/>
      <c r="I299" s="68"/>
      <c r="J299" s="67"/>
      <c r="K299" s="67"/>
      <c r="L299" s="67"/>
      <c r="M299" s="69"/>
      <c r="N299" s="67"/>
      <c r="O299" s="67"/>
      <c r="P299" s="67"/>
    </row>
    <row r="300" spans="1:16" s="21" customFormat="1" ht="25.5" hidden="1">
      <c r="A300" s="65" t="s">
        <v>569</v>
      </c>
      <c r="B300" s="40"/>
      <c r="C300" s="66" t="s">
        <v>570</v>
      </c>
      <c r="D300" s="67">
        <f>D301</f>
        <v>575</v>
      </c>
      <c r="E300" s="67">
        <f aca="true" t="shared" si="138" ref="E300:P300">E301</f>
        <v>575</v>
      </c>
      <c r="F300" s="67">
        <f t="shared" si="138"/>
        <v>0</v>
      </c>
      <c r="G300" s="67">
        <f t="shared" si="138"/>
        <v>0</v>
      </c>
      <c r="H300" s="67">
        <f t="shared" si="138"/>
        <v>0</v>
      </c>
      <c r="I300" s="67">
        <f t="shared" si="138"/>
        <v>0</v>
      </c>
      <c r="J300" s="67">
        <f t="shared" si="138"/>
        <v>0</v>
      </c>
      <c r="K300" s="67">
        <f t="shared" si="138"/>
        <v>0</v>
      </c>
      <c r="L300" s="67">
        <f t="shared" si="138"/>
        <v>0</v>
      </c>
      <c r="M300" s="67">
        <f t="shared" si="138"/>
        <v>0</v>
      </c>
      <c r="N300" s="67">
        <f t="shared" si="138"/>
        <v>0</v>
      </c>
      <c r="O300" s="67">
        <f t="shared" si="138"/>
        <v>0</v>
      </c>
      <c r="P300" s="67">
        <f t="shared" si="138"/>
        <v>0</v>
      </c>
    </row>
    <row r="301" spans="1:16" s="21" customFormat="1" ht="25.5" hidden="1">
      <c r="A301" s="65"/>
      <c r="B301" s="40" t="s">
        <v>3</v>
      </c>
      <c r="C301" s="66" t="s">
        <v>95</v>
      </c>
      <c r="D301" s="67">
        <v>575</v>
      </c>
      <c r="E301" s="63">
        <f>D301+SUM(F301:P301)</f>
        <v>575</v>
      </c>
      <c r="F301" s="67"/>
      <c r="G301" s="67"/>
      <c r="H301" s="68"/>
      <c r="I301" s="68"/>
      <c r="J301" s="67"/>
      <c r="K301" s="67"/>
      <c r="L301" s="67"/>
      <c r="M301" s="67"/>
      <c r="N301" s="67"/>
      <c r="O301" s="67"/>
      <c r="P301" s="67"/>
    </row>
    <row r="302" spans="1:16" s="21" customFormat="1" ht="25.5" hidden="1">
      <c r="A302" s="65" t="s">
        <v>571</v>
      </c>
      <c r="B302" s="40"/>
      <c r="C302" s="66" t="s">
        <v>572</v>
      </c>
      <c r="D302" s="67">
        <f>D303</f>
        <v>1480</v>
      </c>
      <c r="E302" s="67">
        <f aca="true" t="shared" si="139" ref="E302:P302">E303</f>
        <v>1480</v>
      </c>
      <c r="F302" s="67">
        <f t="shared" si="139"/>
        <v>0</v>
      </c>
      <c r="G302" s="67">
        <f t="shared" si="139"/>
        <v>0</v>
      </c>
      <c r="H302" s="67">
        <f t="shared" si="139"/>
        <v>0</v>
      </c>
      <c r="I302" s="67">
        <f t="shared" si="139"/>
        <v>0</v>
      </c>
      <c r="J302" s="67">
        <f t="shared" si="139"/>
        <v>0</v>
      </c>
      <c r="K302" s="67">
        <f t="shared" si="139"/>
        <v>0</v>
      </c>
      <c r="L302" s="67">
        <f t="shared" si="139"/>
        <v>0</v>
      </c>
      <c r="M302" s="67">
        <f t="shared" si="139"/>
        <v>0</v>
      </c>
      <c r="N302" s="67">
        <f t="shared" si="139"/>
        <v>0</v>
      </c>
      <c r="O302" s="67">
        <f t="shared" si="139"/>
        <v>0</v>
      </c>
      <c r="P302" s="67">
        <f t="shared" si="139"/>
        <v>0</v>
      </c>
    </row>
    <row r="303" spans="1:16" s="21" customFormat="1" ht="25.5" hidden="1">
      <c r="A303" s="65"/>
      <c r="B303" s="40" t="s">
        <v>3</v>
      </c>
      <c r="C303" s="66" t="s">
        <v>95</v>
      </c>
      <c r="D303" s="67">
        <v>1480</v>
      </c>
      <c r="E303" s="63">
        <f>D303+SUM(F303:P303)</f>
        <v>1480</v>
      </c>
      <c r="F303" s="67"/>
      <c r="G303" s="67"/>
      <c r="H303" s="68"/>
      <c r="I303" s="68"/>
      <c r="J303" s="67"/>
      <c r="K303" s="67"/>
      <c r="L303" s="67"/>
      <c r="M303" s="67"/>
      <c r="N303" s="67"/>
      <c r="O303" s="67"/>
      <c r="P303" s="67"/>
    </row>
    <row r="304" spans="1:16" s="21" customFormat="1" ht="51" hidden="1">
      <c r="A304" s="65" t="s">
        <v>461</v>
      </c>
      <c r="B304" s="40"/>
      <c r="C304" s="66" t="s">
        <v>463</v>
      </c>
      <c r="D304" s="67">
        <f>D306+D305</f>
        <v>0</v>
      </c>
      <c r="E304" s="67">
        <f aca="true" t="shared" si="140" ref="E304:M304">E306+E305</f>
        <v>0</v>
      </c>
      <c r="F304" s="67">
        <f t="shared" si="140"/>
        <v>0</v>
      </c>
      <c r="G304" s="67">
        <f t="shared" si="140"/>
        <v>0</v>
      </c>
      <c r="H304" s="67">
        <f t="shared" si="140"/>
        <v>0</v>
      </c>
      <c r="I304" s="67">
        <f t="shared" si="140"/>
        <v>0</v>
      </c>
      <c r="J304" s="67">
        <f t="shared" si="140"/>
        <v>0</v>
      </c>
      <c r="K304" s="67">
        <f t="shared" si="140"/>
        <v>0</v>
      </c>
      <c r="L304" s="67">
        <f t="shared" si="140"/>
        <v>0</v>
      </c>
      <c r="M304" s="67">
        <f t="shared" si="140"/>
        <v>0</v>
      </c>
      <c r="N304" s="67">
        <f>N306+N305</f>
        <v>0</v>
      </c>
      <c r="O304" s="67">
        <f>O306+O305</f>
        <v>0</v>
      </c>
      <c r="P304" s="67">
        <f>P306+P305</f>
        <v>0</v>
      </c>
    </row>
    <row r="305" spans="1:16" s="21" customFormat="1" ht="51" hidden="1">
      <c r="A305" s="65"/>
      <c r="B305" s="40" t="s">
        <v>2</v>
      </c>
      <c r="C305" s="66" t="s">
        <v>94</v>
      </c>
      <c r="D305" s="67"/>
      <c r="E305" s="63">
        <f>D305+SUM(F305:P305)</f>
        <v>0</v>
      </c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</row>
    <row r="306" spans="1:16" s="21" customFormat="1" ht="25.5" hidden="1">
      <c r="A306" s="65"/>
      <c r="B306" s="40" t="s">
        <v>3</v>
      </c>
      <c r="C306" s="66" t="s">
        <v>95</v>
      </c>
      <c r="D306" s="67"/>
      <c r="E306" s="63">
        <f>D306+SUM(F306:P306)</f>
        <v>0</v>
      </c>
      <c r="F306" s="67"/>
      <c r="G306" s="67"/>
      <c r="H306" s="68"/>
      <c r="I306" s="68"/>
      <c r="J306" s="67"/>
      <c r="K306" s="67"/>
      <c r="L306" s="67"/>
      <c r="M306" s="67"/>
      <c r="N306" s="67"/>
      <c r="O306" s="67"/>
      <c r="P306" s="67"/>
    </row>
    <row r="307" spans="1:16" s="21" customFormat="1" ht="38.25" hidden="1">
      <c r="A307" s="65" t="s">
        <v>395</v>
      </c>
      <c r="B307" s="40"/>
      <c r="C307" s="81" t="s">
        <v>397</v>
      </c>
      <c r="D307" s="67">
        <f>D308</f>
        <v>0</v>
      </c>
      <c r="E307" s="67">
        <f aca="true" t="shared" si="141" ref="E307:P308">E308</f>
        <v>0</v>
      </c>
      <c r="F307" s="67">
        <f t="shared" si="141"/>
        <v>0</v>
      </c>
      <c r="G307" s="67">
        <f t="shared" si="141"/>
        <v>0</v>
      </c>
      <c r="H307" s="67">
        <f t="shared" si="141"/>
        <v>0</v>
      </c>
      <c r="I307" s="67">
        <f t="shared" si="141"/>
        <v>0</v>
      </c>
      <c r="J307" s="67">
        <f t="shared" si="141"/>
        <v>0</v>
      </c>
      <c r="K307" s="67">
        <f t="shared" si="141"/>
        <v>0</v>
      </c>
      <c r="L307" s="67">
        <f t="shared" si="141"/>
        <v>0</v>
      </c>
      <c r="M307" s="67">
        <f t="shared" si="141"/>
        <v>0</v>
      </c>
      <c r="N307" s="67">
        <f t="shared" si="141"/>
        <v>0</v>
      </c>
      <c r="O307" s="67">
        <f t="shared" si="141"/>
        <v>0</v>
      </c>
      <c r="P307" s="67">
        <f t="shared" si="141"/>
        <v>0</v>
      </c>
    </row>
    <row r="308" spans="1:16" s="21" customFormat="1" ht="25.5" hidden="1">
      <c r="A308" s="65" t="s">
        <v>396</v>
      </c>
      <c r="B308" s="40"/>
      <c r="C308" s="81" t="s">
        <v>387</v>
      </c>
      <c r="D308" s="67">
        <f>D309</f>
        <v>0</v>
      </c>
      <c r="E308" s="67">
        <f t="shared" si="141"/>
        <v>0</v>
      </c>
      <c r="F308" s="67">
        <f t="shared" si="141"/>
        <v>0</v>
      </c>
      <c r="G308" s="67">
        <f t="shared" si="141"/>
        <v>0</v>
      </c>
      <c r="H308" s="67">
        <f t="shared" si="141"/>
        <v>0</v>
      </c>
      <c r="I308" s="67">
        <f t="shared" si="141"/>
        <v>0</v>
      </c>
      <c r="J308" s="67">
        <f t="shared" si="141"/>
        <v>0</v>
      </c>
      <c r="K308" s="67">
        <f t="shared" si="141"/>
        <v>0</v>
      </c>
      <c r="L308" s="67">
        <f t="shared" si="141"/>
        <v>0</v>
      </c>
      <c r="M308" s="67">
        <f t="shared" si="141"/>
        <v>0</v>
      </c>
      <c r="N308" s="67">
        <f t="shared" si="141"/>
        <v>0</v>
      </c>
      <c r="O308" s="67">
        <f t="shared" si="141"/>
        <v>0</v>
      </c>
      <c r="P308" s="67">
        <f t="shared" si="141"/>
        <v>0</v>
      </c>
    </row>
    <row r="309" spans="1:16" s="21" customFormat="1" ht="25.5" hidden="1">
      <c r="A309" s="65"/>
      <c r="B309" s="40" t="s">
        <v>3</v>
      </c>
      <c r="C309" s="66" t="s">
        <v>95</v>
      </c>
      <c r="D309" s="67"/>
      <c r="E309" s="63">
        <f>D309+SUM(F309:P309)</f>
        <v>0</v>
      </c>
      <c r="F309" s="67"/>
      <c r="G309" s="67"/>
      <c r="H309" s="68"/>
      <c r="I309" s="68"/>
      <c r="J309" s="67"/>
      <c r="K309" s="69"/>
      <c r="L309" s="67"/>
      <c r="M309" s="67"/>
      <c r="N309" s="67"/>
      <c r="O309" s="67"/>
      <c r="P309" s="67"/>
    </row>
    <row r="310" spans="1:16" s="21" customFormat="1" ht="38.25" hidden="1">
      <c r="A310" s="80" t="s">
        <v>398</v>
      </c>
      <c r="B310" s="40"/>
      <c r="C310" s="83" t="s">
        <v>138</v>
      </c>
      <c r="D310" s="67">
        <f>D311</f>
        <v>8664.9</v>
      </c>
      <c r="E310" s="67">
        <f aca="true" t="shared" si="142" ref="E310:P311">E311</f>
        <v>8664.9</v>
      </c>
      <c r="F310" s="67">
        <f t="shared" si="142"/>
        <v>0</v>
      </c>
      <c r="G310" s="67">
        <f t="shared" si="142"/>
        <v>0</v>
      </c>
      <c r="H310" s="67">
        <f t="shared" si="142"/>
        <v>0</v>
      </c>
      <c r="I310" s="67">
        <f t="shared" si="142"/>
        <v>0</v>
      </c>
      <c r="J310" s="67">
        <f t="shared" si="142"/>
        <v>0</v>
      </c>
      <c r="K310" s="67">
        <f t="shared" si="142"/>
        <v>0</v>
      </c>
      <c r="L310" s="67">
        <f t="shared" si="142"/>
        <v>0</v>
      </c>
      <c r="M310" s="67">
        <f t="shared" si="142"/>
        <v>0</v>
      </c>
      <c r="N310" s="67">
        <f t="shared" si="142"/>
        <v>0</v>
      </c>
      <c r="O310" s="67">
        <f t="shared" si="142"/>
        <v>0</v>
      </c>
      <c r="P310" s="67">
        <f t="shared" si="142"/>
        <v>0</v>
      </c>
    </row>
    <row r="311" spans="1:16" s="21" customFormat="1" ht="25.5" hidden="1">
      <c r="A311" s="65" t="s">
        <v>399</v>
      </c>
      <c r="B311" s="40"/>
      <c r="C311" s="56" t="s">
        <v>331</v>
      </c>
      <c r="D311" s="67">
        <f>D312</f>
        <v>8664.9</v>
      </c>
      <c r="E311" s="67">
        <f t="shared" si="142"/>
        <v>8664.9</v>
      </c>
      <c r="F311" s="67">
        <f t="shared" si="142"/>
        <v>0</v>
      </c>
      <c r="G311" s="67">
        <f t="shared" si="142"/>
        <v>0</v>
      </c>
      <c r="H311" s="67">
        <f t="shared" si="142"/>
        <v>0</v>
      </c>
      <c r="I311" s="67">
        <f t="shared" si="142"/>
        <v>0</v>
      </c>
      <c r="J311" s="67">
        <f t="shared" si="142"/>
        <v>0</v>
      </c>
      <c r="K311" s="67">
        <f t="shared" si="142"/>
        <v>0</v>
      </c>
      <c r="L311" s="67">
        <f t="shared" si="142"/>
        <v>0</v>
      </c>
      <c r="M311" s="67">
        <f t="shared" si="142"/>
        <v>0</v>
      </c>
      <c r="N311" s="67">
        <f t="shared" si="142"/>
        <v>0</v>
      </c>
      <c r="O311" s="67">
        <f t="shared" si="142"/>
        <v>0</v>
      </c>
      <c r="P311" s="67">
        <f t="shared" si="142"/>
        <v>0</v>
      </c>
    </row>
    <row r="312" spans="1:16" s="21" customFormat="1" ht="25.5" hidden="1">
      <c r="A312" s="65" t="s">
        <v>400</v>
      </c>
      <c r="B312" s="40"/>
      <c r="C312" s="56" t="s">
        <v>272</v>
      </c>
      <c r="D312" s="67">
        <f>D313+D314+D315</f>
        <v>8664.9</v>
      </c>
      <c r="E312" s="67">
        <f aca="true" t="shared" si="143" ref="E312:P312">E313+E314+E315</f>
        <v>8664.9</v>
      </c>
      <c r="F312" s="67">
        <f t="shared" si="143"/>
        <v>0</v>
      </c>
      <c r="G312" s="67">
        <f t="shared" si="143"/>
        <v>0</v>
      </c>
      <c r="H312" s="67">
        <f t="shared" si="143"/>
        <v>0</v>
      </c>
      <c r="I312" s="67">
        <f t="shared" si="143"/>
        <v>0</v>
      </c>
      <c r="J312" s="67">
        <f t="shared" si="143"/>
        <v>0</v>
      </c>
      <c r="K312" s="67">
        <f t="shared" si="143"/>
        <v>0</v>
      </c>
      <c r="L312" s="67">
        <f t="shared" si="143"/>
        <v>0</v>
      </c>
      <c r="M312" s="67">
        <f t="shared" si="143"/>
        <v>0</v>
      </c>
      <c r="N312" s="67">
        <f t="shared" si="143"/>
        <v>0</v>
      </c>
      <c r="O312" s="67">
        <f t="shared" si="143"/>
        <v>0</v>
      </c>
      <c r="P312" s="67">
        <f t="shared" si="143"/>
        <v>0</v>
      </c>
    </row>
    <row r="313" spans="1:16" s="21" customFormat="1" ht="51" hidden="1">
      <c r="A313" s="65"/>
      <c r="B313" s="40" t="s">
        <v>2</v>
      </c>
      <c r="C313" s="66" t="s">
        <v>94</v>
      </c>
      <c r="D313" s="67">
        <f>7155.8</f>
        <v>7155.8</v>
      </c>
      <c r="E313" s="63">
        <f>D313+SUM(F313:P313)</f>
        <v>7155.8</v>
      </c>
      <c r="F313" s="67"/>
      <c r="G313" s="67"/>
      <c r="H313" s="68"/>
      <c r="I313" s="68"/>
      <c r="J313" s="67"/>
      <c r="K313" s="67"/>
      <c r="L313" s="67"/>
      <c r="M313" s="67"/>
      <c r="N313" s="67"/>
      <c r="O313" s="67"/>
      <c r="P313" s="67"/>
    </row>
    <row r="314" spans="1:16" s="21" customFormat="1" ht="25.5" hidden="1">
      <c r="A314" s="62"/>
      <c r="B314" s="40" t="s">
        <v>3</v>
      </c>
      <c r="C314" s="66" t="s">
        <v>95</v>
      </c>
      <c r="D314" s="67">
        <f>1039.2</f>
        <v>1039.2</v>
      </c>
      <c r="E314" s="63">
        <f>D314+SUM(F314:P314)</f>
        <v>1039.2</v>
      </c>
      <c r="F314" s="67"/>
      <c r="G314" s="67"/>
      <c r="H314" s="68"/>
      <c r="I314" s="68"/>
      <c r="J314" s="67"/>
      <c r="K314" s="67"/>
      <c r="L314" s="67"/>
      <c r="M314" s="67"/>
      <c r="N314" s="67"/>
      <c r="O314" s="67"/>
      <c r="P314" s="67"/>
    </row>
    <row r="315" spans="1:16" s="21" customFormat="1" ht="12.75" hidden="1">
      <c r="A315" s="65"/>
      <c r="B315" s="40" t="s">
        <v>4</v>
      </c>
      <c r="C315" s="66" t="s">
        <v>5</v>
      </c>
      <c r="D315" s="67">
        <f>469.9</f>
        <v>469.9</v>
      </c>
      <c r="E315" s="63">
        <f>D315+SUM(F315:P315)</f>
        <v>469.9</v>
      </c>
      <c r="F315" s="67"/>
      <c r="G315" s="67"/>
      <c r="H315" s="68"/>
      <c r="I315" s="68"/>
      <c r="J315" s="67"/>
      <c r="K315" s="69"/>
      <c r="L315" s="67"/>
      <c r="M315" s="67"/>
      <c r="N315" s="67"/>
      <c r="O315" s="67"/>
      <c r="P315" s="67"/>
    </row>
    <row r="316" spans="1:16" s="21" customFormat="1" ht="12.75" hidden="1">
      <c r="A316" s="80" t="s">
        <v>401</v>
      </c>
      <c r="B316" s="97"/>
      <c r="C316" s="101" t="s">
        <v>404</v>
      </c>
      <c r="D316" s="67">
        <f>D317</f>
        <v>100</v>
      </c>
      <c r="E316" s="67">
        <f aca="true" t="shared" si="144" ref="E316:P317">E317</f>
        <v>100</v>
      </c>
      <c r="F316" s="67">
        <f t="shared" si="144"/>
        <v>0</v>
      </c>
      <c r="G316" s="67">
        <f t="shared" si="144"/>
        <v>0</v>
      </c>
      <c r="H316" s="67">
        <f t="shared" si="144"/>
        <v>0</v>
      </c>
      <c r="I316" s="67">
        <f t="shared" si="144"/>
        <v>0</v>
      </c>
      <c r="J316" s="67">
        <f t="shared" si="144"/>
        <v>0</v>
      </c>
      <c r="K316" s="67">
        <f t="shared" si="144"/>
        <v>0</v>
      </c>
      <c r="L316" s="67">
        <f t="shared" si="144"/>
        <v>0</v>
      </c>
      <c r="M316" s="67">
        <f t="shared" si="144"/>
        <v>0</v>
      </c>
      <c r="N316" s="67">
        <f t="shared" si="144"/>
        <v>0</v>
      </c>
      <c r="O316" s="67">
        <f t="shared" si="144"/>
        <v>0</v>
      </c>
      <c r="P316" s="67">
        <f t="shared" si="144"/>
        <v>0</v>
      </c>
    </row>
    <row r="317" spans="1:16" s="21" customFormat="1" ht="12.75" hidden="1">
      <c r="A317" s="65" t="s">
        <v>402</v>
      </c>
      <c r="B317" s="40"/>
      <c r="C317" s="66" t="s">
        <v>405</v>
      </c>
      <c r="D317" s="67">
        <f>D318</f>
        <v>100</v>
      </c>
      <c r="E317" s="67">
        <f t="shared" si="144"/>
        <v>100</v>
      </c>
      <c r="F317" s="67">
        <f t="shared" si="144"/>
        <v>0</v>
      </c>
      <c r="G317" s="67">
        <f t="shared" si="144"/>
        <v>0</v>
      </c>
      <c r="H317" s="67">
        <f t="shared" si="144"/>
        <v>0</v>
      </c>
      <c r="I317" s="67">
        <f t="shared" si="144"/>
        <v>0</v>
      </c>
      <c r="J317" s="67">
        <f t="shared" si="144"/>
        <v>0</v>
      </c>
      <c r="K317" s="67">
        <f t="shared" si="144"/>
        <v>0</v>
      </c>
      <c r="L317" s="67">
        <f t="shared" si="144"/>
        <v>0</v>
      </c>
      <c r="M317" s="67">
        <f t="shared" si="144"/>
        <v>0</v>
      </c>
      <c r="N317" s="67">
        <f t="shared" si="144"/>
        <v>0</v>
      </c>
      <c r="O317" s="67">
        <f t="shared" si="144"/>
        <v>0</v>
      </c>
      <c r="P317" s="67">
        <f t="shared" si="144"/>
        <v>0</v>
      </c>
    </row>
    <row r="318" spans="1:16" s="21" customFormat="1" ht="12.75" hidden="1">
      <c r="A318" s="65" t="s">
        <v>403</v>
      </c>
      <c r="B318" s="40"/>
      <c r="C318" s="66" t="s">
        <v>406</v>
      </c>
      <c r="D318" s="67">
        <f>D319</f>
        <v>100</v>
      </c>
      <c r="E318" s="67">
        <f aca="true" t="shared" si="145" ref="E318:P318">E319</f>
        <v>100</v>
      </c>
      <c r="F318" s="67">
        <f t="shared" si="145"/>
        <v>0</v>
      </c>
      <c r="G318" s="67">
        <f t="shared" si="145"/>
        <v>0</v>
      </c>
      <c r="H318" s="67">
        <f t="shared" si="145"/>
        <v>0</v>
      </c>
      <c r="I318" s="67">
        <f t="shared" si="145"/>
        <v>0</v>
      </c>
      <c r="J318" s="67">
        <f t="shared" si="145"/>
        <v>0</v>
      </c>
      <c r="K318" s="67">
        <f t="shared" si="145"/>
        <v>0</v>
      </c>
      <c r="L318" s="67">
        <f t="shared" si="145"/>
        <v>0</v>
      </c>
      <c r="M318" s="67">
        <f t="shared" si="145"/>
        <v>0</v>
      </c>
      <c r="N318" s="67">
        <f t="shared" si="145"/>
        <v>0</v>
      </c>
      <c r="O318" s="67">
        <f t="shared" si="145"/>
        <v>0</v>
      </c>
      <c r="P318" s="67">
        <f t="shared" si="145"/>
        <v>0</v>
      </c>
    </row>
    <row r="319" spans="1:16" s="21" customFormat="1" ht="25.5" hidden="1">
      <c r="A319" s="65"/>
      <c r="B319" s="40" t="s">
        <v>3</v>
      </c>
      <c r="C319" s="66" t="s">
        <v>95</v>
      </c>
      <c r="D319" s="67">
        <v>100</v>
      </c>
      <c r="E319" s="63">
        <f>D319+SUM(F319:P319)</f>
        <v>100</v>
      </c>
      <c r="F319" s="67"/>
      <c r="G319" s="67"/>
      <c r="H319" s="68"/>
      <c r="I319" s="68"/>
      <c r="J319" s="67"/>
      <c r="K319" s="69"/>
      <c r="L319" s="67"/>
      <c r="M319" s="67"/>
      <c r="N319" s="67"/>
      <c r="O319" s="67"/>
      <c r="P319" s="67"/>
    </row>
    <row r="320" spans="1:16" s="21" customFormat="1" ht="51" hidden="1">
      <c r="A320" s="62" t="s">
        <v>512</v>
      </c>
      <c r="B320" s="11"/>
      <c r="C320" s="111" t="s">
        <v>582</v>
      </c>
      <c r="D320" s="71">
        <f>D321+D324</f>
        <v>1404.4</v>
      </c>
      <c r="E320" s="71">
        <f aca="true" t="shared" si="146" ref="E320:P320">E321+E324</f>
        <v>1404.4</v>
      </c>
      <c r="F320" s="71">
        <f t="shared" si="146"/>
        <v>0</v>
      </c>
      <c r="G320" s="71">
        <f t="shared" si="146"/>
        <v>0</v>
      </c>
      <c r="H320" s="71">
        <f t="shared" si="146"/>
        <v>0</v>
      </c>
      <c r="I320" s="71">
        <f t="shared" si="146"/>
        <v>0</v>
      </c>
      <c r="J320" s="71">
        <f t="shared" si="146"/>
        <v>0</v>
      </c>
      <c r="K320" s="71">
        <f t="shared" si="146"/>
        <v>0</v>
      </c>
      <c r="L320" s="71">
        <f t="shared" si="146"/>
        <v>0</v>
      </c>
      <c r="M320" s="71">
        <f t="shared" si="146"/>
        <v>0</v>
      </c>
      <c r="N320" s="71">
        <f t="shared" si="146"/>
        <v>0</v>
      </c>
      <c r="O320" s="71">
        <f t="shared" si="146"/>
        <v>0</v>
      </c>
      <c r="P320" s="71">
        <f t="shared" si="146"/>
        <v>0</v>
      </c>
    </row>
    <row r="321" spans="1:16" s="21" customFormat="1" ht="25.5" hidden="1">
      <c r="A321" s="65" t="s">
        <v>514</v>
      </c>
      <c r="B321" s="40"/>
      <c r="C321" s="66" t="s">
        <v>515</v>
      </c>
      <c r="D321" s="67">
        <f>D322</f>
        <v>0</v>
      </c>
      <c r="E321" s="67">
        <f aca="true" t="shared" si="147" ref="E321:P322">E322</f>
        <v>0</v>
      </c>
      <c r="F321" s="67">
        <f t="shared" si="147"/>
        <v>0</v>
      </c>
      <c r="G321" s="67">
        <f t="shared" si="147"/>
        <v>0</v>
      </c>
      <c r="H321" s="67">
        <f t="shared" si="147"/>
        <v>0</v>
      </c>
      <c r="I321" s="67">
        <f t="shared" si="147"/>
        <v>0</v>
      </c>
      <c r="J321" s="67">
        <f t="shared" si="147"/>
        <v>0</v>
      </c>
      <c r="K321" s="67">
        <f t="shared" si="147"/>
        <v>0</v>
      </c>
      <c r="L321" s="67">
        <f t="shared" si="147"/>
        <v>0</v>
      </c>
      <c r="M321" s="67">
        <f t="shared" si="147"/>
        <v>0</v>
      </c>
      <c r="N321" s="67">
        <f t="shared" si="147"/>
        <v>0</v>
      </c>
      <c r="O321" s="67">
        <f t="shared" si="147"/>
        <v>0</v>
      </c>
      <c r="P321" s="67">
        <f t="shared" si="147"/>
        <v>0</v>
      </c>
    </row>
    <row r="322" spans="1:16" s="21" customFormat="1" ht="25.5" hidden="1">
      <c r="A322" s="65" t="s">
        <v>516</v>
      </c>
      <c r="B322" s="40"/>
      <c r="C322" s="66" t="s">
        <v>517</v>
      </c>
      <c r="D322" s="67">
        <f>D323</f>
        <v>0</v>
      </c>
      <c r="E322" s="67">
        <f t="shared" si="147"/>
        <v>0</v>
      </c>
      <c r="F322" s="67">
        <f t="shared" si="147"/>
        <v>0</v>
      </c>
      <c r="G322" s="67">
        <f t="shared" si="147"/>
        <v>0</v>
      </c>
      <c r="H322" s="67">
        <f t="shared" si="147"/>
        <v>0</v>
      </c>
      <c r="I322" s="67">
        <f t="shared" si="147"/>
        <v>0</v>
      </c>
      <c r="J322" s="67">
        <f t="shared" si="147"/>
        <v>0</v>
      </c>
      <c r="K322" s="67">
        <f t="shared" si="147"/>
        <v>0</v>
      </c>
      <c r="L322" s="67">
        <f t="shared" si="147"/>
        <v>0</v>
      </c>
      <c r="M322" s="67">
        <f t="shared" si="147"/>
        <v>0</v>
      </c>
      <c r="N322" s="67">
        <f t="shared" si="147"/>
        <v>0</v>
      </c>
      <c r="O322" s="67">
        <f t="shared" si="147"/>
        <v>0</v>
      </c>
      <c r="P322" s="67">
        <f t="shared" si="147"/>
        <v>0</v>
      </c>
    </row>
    <row r="323" spans="1:16" s="21" customFormat="1" ht="25.5" hidden="1">
      <c r="A323" s="65"/>
      <c r="B323" s="40" t="s">
        <v>3</v>
      </c>
      <c r="C323" s="66" t="s">
        <v>95</v>
      </c>
      <c r="D323" s="67"/>
      <c r="E323" s="63">
        <f>D323+SUM(F323:P323)</f>
        <v>0</v>
      </c>
      <c r="F323" s="67"/>
      <c r="G323" s="67"/>
      <c r="H323" s="68"/>
      <c r="I323" s="68"/>
      <c r="J323" s="67"/>
      <c r="K323" s="67"/>
      <c r="L323" s="67"/>
      <c r="M323" s="67"/>
      <c r="N323" s="67"/>
      <c r="O323" s="67"/>
      <c r="P323" s="67"/>
    </row>
    <row r="324" spans="1:16" s="21" customFormat="1" ht="38.25" hidden="1">
      <c r="A324" s="65" t="s">
        <v>518</v>
      </c>
      <c r="B324" s="40"/>
      <c r="C324" s="66" t="s">
        <v>584</v>
      </c>
      <c r="D324" s="67">
        <f>D325+D327</f>
        <v>1404.4</v>
      </c>
      <c r="E324" s="67">
        <f aca="true" t="shared" si="148" ref="E324:P324">E325+E327</f>
        <v>1404.4</v>
      </c>
      <c r="F324" s="67">
        <f t="shared" si="148"/>
        <v>0</v>
      </c>
      <c r="G324" s="67">
        <f t="shared" si="148"/>
        <v>0</v>
      </c>
      <c r="H324" s="67">
        <f t="shared" si="148"/>
        <v>0</v>
      </c>
      <c r="I324" s="67">
        <f t="shared" si="148"/>
        <v>0</v>
      </c>
      <c r="J324" s="67">
        <f t="shared" si="148"/>
        <v>0</v>
      </c>
      <c r="K324" s="67">
        <f t="shared" si="148"/>
        <v>0</v>
      </c>
      <c r="L324" s="67">
        <f t="shared" si="148"/>
        <v>0</v>
      </c>
      <c r="M324" s="67">
        <f t="shared" si="148"/>
        <v>0</v>
      </c>
      <c r="N324" s="67">
        <f t="shared" si="148"/>
        <v>0</v>
      </c>
      <c r="O324" s="67">
        <f t="shared" si="148"/>
        <v>0</v>
      </c>
      <c r="P324" s="67">
        <f t="shared" si="148"/>
        <v>0</v>
      </c>
    </row>
    <row r="325" spans="1:16" s="21" customFormat="1" ht="25.5" hidden="1">
      <c r="A325" s="65" t="s">
        <v>519</v>
      </c>
      <c r="B325" s="40"/>
      <c r="C325" s="66" t="s">
        <v>585</v>
      </c>
      <c r="D325" s="67">
        <f>D326</f>
        <v>1404.4</v>
      </c>
      <c r="E325" s="67">
        <f aca="true" t="shared" si="149" ref="E325:P325">E326</f>
        <v>1404.4</v>
      </c>
      <c r="F325" s="67">
        <f t="shared" si="149"/>
        <v>0</v>
      </c>
      <c r="G325" s="67">
        <f t="shared" si="149"/>
        <v>0</v>
      </c>
      <c r="H325" s="67">
        <f t="shared" si="149"/>
        <v>0</v>
      </c>
      <c r="I325" s="67">
        <f t="shared" si="149"/>
        <v>0</v>
      </c>
      <c r="J325" s="67">
        <f t="shared" si="149"/>
        <v>0</v>
      </c>
      <c r="K325" s="67">
        <f t="shared" si="149"/>
        <v>0</v>
      </c>
      <c r="L325" s="67">
        <f t="shared" si="149"/>
        <v>0</v>
      </c>
      <c r="M325" s="67">
        <f t="shared" si="149"/>
        <v>0</v>
      </c>
      <c r="N325" s="67">
        <f t="shared" si="149"/>
        <v>0</v>
      </c>
      <c r="O325" s="67">
        <f t="shared" si="149"/>
        <v>0</v>
      </c>
      <c r="P325" s="67">
        <f t="shared" si="149"/>
        <v>0</v>
      </c>
    </row>
    <row r="326" spans="1:16" s="21" customFormat="1" ht="25.5" hidden="1">
      <c r="A326" s="65"/>
      <c r="B326" s="40" t="s">
        <v>3</v>
      </c>
      <c r="C326" s="66" t="s">
        <v>95</v>
      </c>
      <c r="D326" s="67">
        <v>1404.4</v>
      </c>
      <c r="E326" s="63">
        <f>D326+SUM(F326:P326)</f>
        <v>1404.4</v>
      </c>
      <c r="F326" s="67"/>
      <c r="G326" s="67"/>
      <c r="H326" s="68"/>
      <c r="I326" s="68"/>
      <c r="J326" s="67"/>
      <c r="K326" s="69"/>
      <c r="L326" s="67"/>
      <c r="M326" s="67"/>
      <c r="N326" s="67"/>
      <c r="O326" s="67"/>
      <c r="P326" s="67"/>
    </row>
    <row r="327" spans="1:16" s="21" customFormat="1" ht="25.5" hidden="1">
      <c r="A327" s="65" t="s">
        <v>520</v>
      </c>
      <c r="B327" s="40"/>
      <c r="C327" s="66" t="s">
        <v>517</v>
      </c>
      <c r="D327" s="67">
        <f>D328</f>
        <v>0</v>
      </c>
      <c r="E327" s="67">
        <f aca="true" t="shared" si="150" ref="E327:P327">E328</f>
        <v>0</v>
      </c>
      <c r="F327" s="67">
        <f t="shared" si="150"/>
        <v>0</v>
      </c>
      <c r="G327" s="67">
        <f t="shared" si="150"/>
        <v>0</v>
      </c>
      <c r="H327" s="67">
        <f t="shared" si="150"/>
        <v>0</v>
      </c>
      <c r="I327" s="67">
        <f t="shared" si="150"/>
        <v>0</v>
      </c>
      <c r="J327" s="67">
        <f t="shared" si="150"/>
        <v>0</v>
      </c>
      <c r="K327" s="67">
        <f t="shared" si="150"/>
        <v>0</v>
      </c>
      <c r="L327" s="67">
        <f t="shared" si="150"/>
        <v>0</v>
      </c>
      <c r="M327" s="67">
        <f t="shared" si="150"/>
        <v>0</v>
      </c>
      <c r="N327" s="67">
        <f t="shared" si="150"/>
        <v>0</v>
      </c>
      <c r="O327" s="67">
        <f t="shared" si="150"/>
        <v>0</v>
      </c>
      <c r="P327" s="67">
        <f t="shared" si="150"/>
        <v>0</v>
      </c>
    </row>
    <row r="328" spans="1:16" s="21" customFormat="1" ht="25.5" hidden="1">
      <c r="A328" s="65"/>
      <c r="B328" s="40" t="s">
        <v>3</v>
      </c>
      <c r="C328" s="66" t="s">
        <v>95</v>
      </c>
      <c r="D328" s="67"/>
      <c r="E328" s="63">
        <f>D328+SUM(F328:P328)</f>
        <v>0</v>
      </c>
      <c r="F328" s="67"/>
      <c r="G328" s="67"/>
      <c r="H328" s="68"/>
      <c r="I328" s="68"/>
      <c r="J328" s="67"/>
      <c r="K328" s="67"/>
      <c r="L328" s="67"/>
      <c r="M328" s="67"/>
      <c r="N328" s="67"/>
      <c r="O328" s="67"/>
      <c r="P328" s="67"/>
    </row>
    <row r="329" spans="1:16" s="21" customFormat="1" ht="76.5" hidden="1">
      <c r="A329" s="62" t="s">
        <v>578</v>
      </c>
      <c r="B329" s="11"/>
      <c r="C329" s="111" t="s">
        <v>580</v>
      </c>
      <c r="D329" s="71">
        <f>D330</f>
        <v>109.4</v>
      </c>
      <c r="E329" s="71">
        <f aca="true" t="shared" si="151" ref="E329:P330">E330</f>
        <v>109.4</v>
      </c>
      <c r="F329" s="71">
        <f t="shared" si="151"/>
        <v>0</v>
      </c>
      <c r="G329" s="71">
        <f t="shared" si="151"/>
        <v>0</v>
      </c>
      <c r="H329" s="71">
        <f t="shared" si="151"/>
        <v>0</v>
      </c>
      <c r="I329" s="71">
        <f t="shared" si="151"/>
        <v>0</v>
      </c>
      <c r="J329" s="71">
        <f t="shared" si="151"/>
        <v>0</v>
      </c>
      <c r="K329" s="71">
        <f t="shared" si="151"/>
        <v>0</v>
      </c>
      <c r="L329" s="71">
        <f t="shared" si="151"/>
        <v>0</v>
      </c>
      <c r="M329" s="71">
        <f t="shared" si="151"/>
        <v>0</v>
      </c>
      <c r="N329" s="71">
        <f t="shared" si="151"/>
        <v>0</v>
      </c>
      <c r="O329" s="71">
        <f t="shared" si="151"/>
        <v>0</v>
      </c>
      <c r="P329" s="71">
        <f t="shared" si="151"/>
        <v>0</v>
      </c>
    </row>
    <row r="330" spans="1:16" s="21" customFormat="1" ht="76.5" hidden="1">
      <c r="A330" s="65" t="s">
        <v>579</v>
      </c>
      <c r="B330" s="40"/>
      <c r="C330" s="66" t="s">
        <v>580</v>
      </c>
      <c r="D330" s="67">
        <f>D331</f>
        <v>109.4</v>
      </c>
      <c r="E330" s="67">
        <f t="shared" si="151"/>
        <v>109.4</v>
      </c>
      <c r="F330" s="67">
        <f t="shared" si="151"/>
        <v>0</v>
      </c>
      <c r="G330" s="67">
        <f t="shared" si="151"/>
        <v>0</v>
      </c>
      <c r="H330" s="67">
        <f t="shared" si="151"/>
        <v>0</v>
      </c>
      <c r="I330" s="67">
        <f t="shared" si="151"/>
        <v>0</v>
      </c>
      <c r="J330" s="67">
        <f t="shared" si="151"/>
        <v>0</v>
      </c>
      <c r="K330" s="67">
        <f t="shared" si="151"/>
        <v>0</v>
      </c>
      <c r="L330" s="67">
        <f t="shared" si="151"/>
        <v>0</v>
      </c>
      <c r="M330" s="67">
        <f t="shared" si="151"/>
        <v>0</v>
      </c>
      <c r="N330" s="67">
        <f t="shared" si="151"/>
        <v>0</v>
      </c>
      <c r="O330" s="67">
        <f t="shared" si="151"/>
        <v>0</v>
      </c>
      <c r="P330" s="67">
        <f t="shared" si="151"/>
        <v>0</v>
      </c>
    </row>
    <row r="331" spans="1:16" s="21" customFormat="1" ht="12.75" hidden="1">
      <c r="A331" s="65"/>
      <c r="B331" s="40" t="s">
        <v>9</v>
      </c>
      <c r="C331" s="66" t="s">
        <v>37</v>
      </c>
      <c r="D331" s="67">
        <v>109.4</v>
      </c>
      <c r="E331" s="63">
        <f>D331+SUM(F331:P331)</f>
        <v>109.4</v>
      </c>
      <c r="F331" s="67"/>
      <c r="G331" s="67"/>
      <c r="H331" s="68"/>
      <c r="I331" s="68"/>
      <c r="J331" s="67"/>
      <c r="K331" s="67"/>
      <c r="L331" s="67"/>
      <c r="M331" s="67"/>
      <c r="N331" s="67"/>
      <c r="O331" s="67"/>
      <c r="P331" s="67"/>
    </row>
    <row r="332" spans="1:16" s="21" customFormat="1" ht="27" customHeight="1">
      <c r="A332" s="62" t="s">
        <v>407</v>
      </c>
      <c r="B332" s="11"/>
      <c r="C332" s="82" t="s">
        <v>151</v>
      </c>
      <c r="D332" s="71">
        <f>D333+D337+D341+D339+D343+D347+D345</f>
        <v>27841.999999999996</v>
      </c>
      <c r="E332" s="71">
        <f aca="true" t="shared" si="152" ref="E332:J332">E333+E337+E341+E339+E343+E347+E345</f>
        <v>27976.999999999996</v>
      </c>
      <c r="F332" s="71">
        <f t="shared" si="152"/>
        <v>135</v>
      </c>
      <c r="G332" s="71">
        <f t="shared" si="152"/>
        <v>0</v>
      </c>
      <c r="H332" s="71">
        <f t="shared" si="152"/>
        <v>0</v>
      </c>
      <c r="I332" s="71">
        <f t="shared" si="152"/>
        <v>0</v>
      </c>
      <c r="J332" s="71">
        <f t="shared" si="152"/>
        <v>0</v>
      </c>
      <c r="K332" s="71">
        <f aca="true" t="shared" si="153" ref="K332:P332">K333+K337+K341+K339+K343+K347</f>
        <v>0</v>
      </c>
      <c r="L332" s="71">
        <f t="shared" si="153"/>
        <v>0</v>
      </c>
      <c r="M332" s="71">
        <f t="shared" si="153"/>
        <v>0</v>
      </c>
      <c r="N332" s="71">
        <f t="shared" si="153"/>
        <v>0</v>
      </c>
      <c r="O332" s="71">
        <f t="shared" si="153"/>
        <v>0</v>
      </c>
      <c r="P332" s="71">
        <f t="shared" si="153"/>
        <v>0</v>
      </c>
    </row>
    <row r="333" spans="1:16" s="21" customFormat="1" ht="25.5">
      <c r="A333" s="65" t="s">
        <v>409</v>
      </c>
      <c r="B333" s="40"/>
      <c r="C333" s="81" t="s">
        <v>164</v>
      </c>
      <c r="D333" s="67">
        <f>D334+D335+D336</f>
        <v>23107.2</v>
      </c>
      <c r="E333" s="67">
        <f aca="true" t="shared" si="154" ref="E333:P333">E334+E335+E336</f>
        <v>23242.2</v>
      </c>
      <c r="F333" s="67">
        <f t="shared" si="154"/>
        <v>135</v>
      </c>
      <c r="G333" s="67">
        <f t="shared" si="154"/>
        <v>0</v>
      </c>
      <c r="H333" s="67">
        <f t="shared" si="154"/>
        <v>0</v>
      </c>
      <c r="I333" s="67">
        <f t="shared" si="154"/>
        <v>0</v>
      </c>
      <c r="J333" s="67">
        <f t="shared" si="154"/>
        <v>0</v>
      </c>
      <c r="K333" s="67">
        <f t="shared" si="154"/>
        <v>0</v>
      </c>
      <c r="L333" s="67">
        <f t="shared" si="154"/>
        <v>0</v>
      </c>
      <c r="M333" s="67">
        <f t="shared" si="154"/>
        <v>0</v>
      </c>
      <c r="N333" s="67">
        <f t="shared" si="154"/>
        <v>0</v>
      </c>
      <c r="O333" s="67">
        <f t="shared" si="154"/>
        <v>0</v>
      </c>
      <c r="P333" s="67">
        <f t="shared" si="154"/>
        <v>0</v>
      </c>
    </row>
    <row r="334" spans="1:16" s="21" customFormat="1" ht="51" hidden="1">
      <c r="A334" s="65"/>
      <c r="B334" s="40" t="s">
        <v>2</v>
      </c>
      <c r="C334" s="66" t="s">
        <v>94</v>
      </c>
      <c r="D334" s="67">
        <f>2160.2+17627.7</f>
        <v>19787.9</v>
      </c>
      <c r="E334" s="63">
        <f>D334+SUM(F334:P334)</f>
        <v>19787.9</v>
      </c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</row>
    <row r="335" spans="1:16" s="21" customFormat="1" ht="25.5">
      <c r="A335" s="65"/>
      <c r="B335" s="40" t="s">
        <v>3</v>
      </c>
      <c r="C335" s="66" t="s">
        <v>95</v>
      </c>
      <c r="D335" s="67">
        <f>420.5+2882.6</f>
        <v>3303.1</v>
      </c>
      <c r="E335" s="63">
        <f>D335+SUM(F335:P335)</f>
        <v>3438.1</v>
      </c>
      <c r="F335" s="67">
        <v>135</v>
      </c>
      <c r="G335" s="67"/>
      <c r="H335" s="68"/>
      <c r="I335" s="68"/>
      <c r="J335" s="67"/>
      <c r="K335" s="67"/>
      <c r="L335" s="67"/>
      <c r="M335" s="67"/>
      <c r="N335" s="67"/>
      <c r="O335" s="67"/>
      <c r="P335" s="67"/>
    </row>
    <row r="336" spans="1:16" s="21" customFormat="1" ht="12.75" hidden="1">
      <c r="A336" s="65"/>
      <c r="B336" s="40" t="s">
        <v>4</v>
      </c>
      <c r="C336" s="66" t="s">
        <v>5</v>
      </c>
      <c r="D336" s="67">
        <f>0.4+15.8</f>
        <v>16.2</v>
      </c>
      <c r="E336" s="63">
        <f>D336+SUM(F336:P336)</f>
        <v>16.2</v>
      </c>
      <c r="F336" s="67"/>
      <c r="G336" s="67"/>
      <c r="H336" s="68"/>
      <c r="I336" s="68"/>
      <c r="J336" s="67"/>
      <c r="K336" s="67"/>
      <c r="L336" s="67"/>
      <c r="M336" s="67"/>
      <c r="N336" s="67"/>
      <c r="O336" s="67"/>
      <c r="P336" s="67"/>
    </row>
    <row r="337" spans="1:16" s="21" customFormat="1" ht="19.5" customHeight="1" hidden="1">
      <c r="A337" s="65" t="s">
        <v>410</v>
      </c>
      <c r="B337" s="40"/>
      <c r="C337" s="56" t="s">
        <v>93</v>
      </c>
      <c r="D337" s="67">
        <f>D338</f>
        <v>1351.6</v>
      </c>
      <c r="E337" s="67">
        <f aca="true" t="shared" si="155" ref="E337:P337">E338</f>
        <v>1351.6</v>
      </c>
      <c r="F337" s="67">
        <f t="shared" si="155"/>
        <v>0</v>
      </c>
      <c r="G337" s="67">
        <f t="shared" si="155"/>
        <v>0</v>
      </c>
      <c r="H337" s="67">
        <f t="shared" si="155"/>
        <v>0</v>
      </c>
      <c r="I337" s="67">
        <f t="shared" si="155"/>
        <v>0</v>
      </c>
      <c r="J337" s="67">
        <f t="shared" si="155"/>
        <v>0</v>
      </c>
      <c r="K337" s="67">
        <f t="shared" si="155"/>
        <v>0</v>
      </c>
      <c r="L337" s="67">
        <f t="shared" si="155"/>
        <v>0</v>
      </c>
      <c r="M337" s="67">
        <f t="shared" si="155"/>
        <v>0</v>
      </c>
      <c r="N337" s="67">
        <f t="shared" si="155"/>
        <v>0</v>
      </c>
      <c r="O337" s="67">
        <f t="shared" si="155"/>
        <v>0</v>
      </c>
      <c r="P337" s="67">
        <f t="shared" si="155"/>
        <v>0</v>
      </c>
    </row>
    <row r="338" spans="1:16" s="21" customFormat="1" ht="51" hidden="1">
      <c r="A338" s="65"/>
      <c r="B338" s="40" t="s">
        <v>2</v>
      </c>
      <c r="C338" s="66" t="s">
        <v>94</v>
      </c>
      <c r="D338" s="67">
        <v>1351.6</v>
      </c>
      <c r="E338" s="63">
        <f>D338+SUM(F338:P338)</f>
        <v>1351.6</v>
      </c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</row>
    <row r="339" spans="1:16" s="21" customFormat="1" ht="25.5" hidden="1">
      <c r="A339" s="65" t="s">
        <v>408</v>
      </c>
      <c r="B339" s="40"/>
      <c r="C339" s="81" t="s">
        <v>101</v>
      </c>
      <c r="D339" s="67">
        <f>D340</f>
        <v>1351.6</v>
      </c>
      <c r="E339" s="67">
        <f aca="true" t="shared" si="156" ref="E339:P339">E340</f>
        <v>1351.6</v>
      </c>
      <c r="F339" s="67">
        <f t="shared" si="156"/>
        <v>0</v>
      </c>
      <c r="G339" s="67">
        <f t="shared" si="156"/>
        <v>0</v>
      </c>
      <c r="H339" s="67">
        <f t="shared" si="156"/>
        <v>0</v>
      </c>
      <c r="I339" s="67">
        <f t="shared" si="156"/>
        <v>0</v>
      </c>
      <c r="J339" s="67">
        <f t="shared" si="156"/>
        <v>0</v>
      </c>
      <c r="K339" s="67">
        <f t="shared" si="156"/>
        <v>0</v>
      </c>
      <c r="L339" s="67">
        <f t="shared" si="156"/>
        <v>0</v>
      </c>
      <c r="M339" s="67">
        <f t="shared" si="156"/>
        <v>0</v>
      </c>
      <c r="N339" s="67">
        <f t="shared" si="156"/>
        <v>0</v>
      </c>
      <c r="O339" s="67">
        <f t="shared" si="156"/>
        <v>0</v>
      </c>
      <c r="P339" s="67">
        <f t="shared" si="156"/>
        <v>0</v>
      </c>
    </row>
    <row r="340" spans="1:16" s="21" customFormat="1" ht="52.5" customHeight="1" hidden="1">
      <c r="A340" s="40"/>
      <c r="B340" s="40" t="s">
        <v>2</v>
      </c>
      <c r="C340" s="66" t="s">
        <v>94</v>
      </c>
      <c r="D340" s="67">
        <v>1351.6</v>
      </c>
      <c r="E340" s="63">
        <f>D340+SUM(F340:P340)</f>
        <v>1351.6</v>
      </c>
      <c r="F340" s="67"/>
      <c r="G340" s="67"/>
      <c r="H340" s="68"/>
      <c r="I340" s="68"/>
      <c r="J340" s="67"/>
      <c r="K340" s="67"/>
      <c r="L340" s="67"/>
      <c r="M340" s="67"/>
      <c r="N340" s="67"/>
      <c r="O340" s="67"/>
      <c r="P340" s="67"/>
    </row>
    <row r="341" spans="1:16" s="21" customFormat="1" ht="31.5" customHeight="1" hidden="1">
      <c r="A341" s="65" t="s">
        <v>411</v>
      </c>
      <c r="B341" s="40"/>
      <c r="C341" s="81" t="s">
        <v>92</v>
      </c>
      <c r="D341" s="67">
        <f>D342</f>
        <v>2031.6</v>
      </c>
      <c r="E341" s="67">
        <f aca="true" t="shared" si="157" ref="E341:P341">E342</f>
        <v>2031.6</v>
      </c>
      <c r="F341" s="67">
        <f t="shared" si="157"/>
        <v>0</v>
      </c>
      <c r="G341" s="67">
        <f t="shared" si="157"/>
        <v>0</v>
      </c>
      <c r="H341" s="67">
        <f t="shared" si="157"/>
        <v>0</v>
      </c>
      <c r="I341" s="67">
        <f t="shared" si="157"/>
        <v>0</v>
      </c>
      <c r="J341" s="67">
        <f t="shared" si="157"/>
        <v>0</v>
      </c>
      <c r="K341" s="67">
        <f t="shared" si="157"/>
        <v>0</v>
      </c>
      <c r="L341" s="67">
        <f t="shared" si="157"/>
        <v>0</v>
      </c>
      <c r="M341" s="67">
        <f t="shared" si="157"/>
        <v>0</v>
      </c>
      <c r="N341" s="67">
        <f t="shared" si="157"/>
        <v>0</v>
      </c>
      <c r="O341" s="67">
        <f t="shared" si="157"/>
        <v>0</v>
      </c>
      <c r="P341" s="67">
        <f t="shared" si="157"/>
        <v>0</v>
      </c>
    </row>
    <row r="342" spans="1:16" s="21" customFormat="1" ht="55.5" customHeight="1" hidden="1">
      <c r="A342" s="65"/>
      <c r="B342" s="40" t="s">
        <v>2</v>
      </c>
      <c r="C342" s="66" t="s">
        <v>94</v>
      </c>
      <c r="D342" s="67">
        <v>2031.6</v>
      </c>
      <c r="E342" s="63">
        <f>D342+SUM(F342:P342)</f>
        <v>2031.6</v>
      </c>
      <c r="F342" s="67"/>
      <c r="G342" s="67"/>
      <c r="H342" s="68"/>
      <c r="I342" s="68"/>
      <c r="J342" s="67"/>
      <c r="K342" s="67"/>
      <c r="L342" s="67"/>
      <c r="M342" s="69"/>
      <c r="N342" s="67"/>
      <c r="O342" s="67"/>
      <c r="P342" s="67"/>
    </row>
    <row r="343" spans="1:16" s="21" customFormat="1" ht="30.75" customHeight="1" hidden="1">
      <c r="A343" s="65" t="s">
        <v>434</v>
      </c>
      <c r="B343" s="40"/>
      <c r="C343" s="66" t="s">
        <v>436</v>
      </c>
      <c r="D343" s="67">
        <f>D344</f>
        <v>0</v>
      </c>
      <c r="E343" s="67">
        <f aca="true" t="shared" si="158" ref="E343:P343">E344</f>
        <v>0</v>
      </c>
      <c r="F343" s="67">
        <f t="shared" si="158"/>
        <v>0</v>
      </c>
      <c r="G343" s="67">
        <f t="shared" si="158"/>
        <v>0</v>
      </c>
      <c r="H343" s="67">
        <f t="shared" si="158"/>
        <v>0</v>
      </c>
      <c r="I343" s="67">
        <f t="shared" si="158"/>
        <v>0</v>
      </c>
      <c r="J343" s="67">
        <f t="shared" si="158"/>
        <v>0</v>
      </c>
      <c r="K343" s="67">
        <f t="shared" si="158"/>
        <v>0</v>
      </c>
      <c r="L343" s="67">
        <f t="shared" si="158"/>
        <v>0</v>
      </c>
      <c r="M343" s="67">
        <f t="shared" si="158"/>
        <v>0</v>
      </c>
      <c r="N343" s="67">
        <f t="shared" si="158"/>
        <v>0</v>
      </c>
      <c r="O343" s="67">
        <f t="shared" si="158"/>
        <v>0</v>
      </c>
      <c r="P343" s="67">
        <f t="shared" si="158"/>
        <v>0</v>
      </c>
    </row>
    <row r="344" spans="1:16" s="21" customFormat="1" ht="34.5" customHeight="1" hidden="1">
      <c r="A344" s="65"/>
      <c r="B344" s="40" t="s">
        <v>3</v>
      </c>
      <c r="C344" s="66" t="s">
        <v>95</v>
      </c>
      <c r="D344" s="67"/>
      <c r="E344" s="63">
        <f>D344+SUM(F344:P344)</f>
        <v>0</v>
      </c>
      <c r="F344" s="67"/>
      <c r="G344" s="67"/>
      <c r="H344" s="68"/>
      <c r="I344" s="68"/>
      <c r="J344" s="67"/>
      <c r="K344" s="67"/>
      <c r="L344" s="67"/>
      <c r="M344" s="69"/>
      <c r="N344" s="67"/>
      <c r="O344" s="67"/>
      <c r="P344" s="67"/>
    </row>
    <row r="345" spans="1:16" s="21" customFormat="1" ht="34.5" customHeight="1" hidden="1">
      <c r="A345" s="65" t="s">
        <v>454</v>
      </c>
      <c r="B345" s="40"/>
      <c r="C345" s="66" t="s">
        <v>455</v>
      </c>
      <c r="D345" s="67">
        <f>D346</f>
        <v>0</v>
      </c>
      <c r="E345" s="67">
        <f aca="true" t="shared" si="159" ref="E345:J345">E346</f>
        <v>0</v>
      </c>
      <c r="F345" s="67">
        <f t="shared" si="159"/>
        <v>0</v>
      </c>
      <c r="G345" s="67">
        <f t="shared" si="159"/>
        <v>0</v>
      </c>
      <c r="H345" s="67">
        <f t="shared" si="159"/>
        <v>0</v>
      </c>
      <c r="I345" s="67">
        <f t="shared" si="159"/>
        <v>0</v>
      </c>
      <c r="J345" s="67">
        <f t="shared" si="159"/>
        <v>0</v>
      </c>
      <c r="K345" s="67"/>
      <c r="L345" s="67"/>
      <c r="M345" s="69"/>
      <c r="N345" s="67"/>
      <c r="O345" s="67"/>
      <c r="P345" s="67"/>
    </row>
    <row r="346" spans="1:16" s="21" customFormat="1" ht="61.5" customHeight="1" hidden="1">
      <c r="A346" s="65"/>
      <c r="B346" s="40" t="s">
        <v>2</v>
      </c>
      <c r="C346" s="66" t="s">
        <v>94</v>
      </c>
      <c r="D346" s="67"/>
      <c r="E346" s="63">
        <f>D346+SUM(F346:P346)</f>
        <v>0</v>
      </c>
      <c r="F346" s="67"/>
      <c r="G346" s="67"/>
      <c r="H346" s="68"/>
      <c r="I346" s="68"/>
      <c r="J346" s="67"/>
      <c r="K346" s="67"/>
      <c r="L346" s="67"/>
      <c r="M346" s="69"/>
      <c r="N346" s="67"/>
      <c r="O346" s="67"/>
      <c r="P346" s="67"/>
    </row>
    <row r="347" spans="1:16" s="21" customFormat="1" ht="81" customHeight="1" hidden="1">
      <c r="A347" s="65" t="s">
        <v>435</v>
      </c>
      <c r="B347" s="40"/>
      <c r="C347" s="66" t="s">
        <v>437</v>
      </c>
      <c r="D347" s="67">
        <f>D348</f>
        <v>0</v>
      </c>
      <c r="E347" s="67">
        <f aca="true" t="shared" si="160" ref="E347:P347">E348</f>
        <v>0</v>
      </c>
      <c r="F347" s="67">
        <f t="shared" si="160"/>
        <v>0</v>
      </c>
      <c r="G347" s="67">
        <f t="shared" si="160"/>
        <v>0</v>
      </c>
      <c r="H347" s="67">
        <f t="shared" si="160"/>
        <v>0</v>
      </c>
      <c r="I347" s="67">
        <f t="shared" si="160"/>
        <v>0</v>
      </c>
      <c r="J347" s="67">
        <f t="shared" si="160"/>
        <v>0</v>
      </c>
      <c r="K347" s="67">
        <f t="shared" si="160"/>
        <v>0</v>
      </c>
      <c r="L347" s="67">
        <f t="shared" si="160"/>
        <v>0</v>
      </c>
      <c r="M347" s="67">
        <f t="shared" si="160"/>
        <v>0</v>
      </c>
      <c r="N347" s="67">
        <f t="shared" si="160"/>
        <v>0</v>
      </c>
      <c r="O347" s="67">
        <f t="shared" si="160"/>
        <v>0</v>
      </c>
      <c r="P347" s="67">
        <f t="shared" si="160"/>
        <v>0</v>
      </c>
    </row>
    <row r="348" spans="1:16" s="21" customFormat="1" ht="55.5" customHeight="1" hidden="1">
      <c r="A348" s="65"/>
      <c r="B348" s="40" t="s">
        <v>2</v>
      </c>
      <c r="C348" s="66" t="s">
        <v>94</v>
      </c>
      <c r="D348" s="67"/>
      <c r="E348" s="63">
        <f>D348+SUM(F348:P348)</f>
        <v>0</v>
      </c>
      <c r="F348" s="67"/>
      <c r="G348" s="67"/>
      <c r="H348" s="68"/>
      <c r="I348" s="68"/>
      <c r="J348" s="67"/>
      <c r="K348" s="67"/>
      <c r="L348" s="67"/>
      <c r="M348" s="69"/>
      <c r="N348" s="67"/>
      <c r="O348" s="67"/>
      <c r="P348" s="67"/>
    </row>
    <row r="349" spans="1:16" s="21" customFormat="1" ht="40.5" customHeight="1" hidden="1">
      <c r="A349" s="62" t="s">
        <v>412</v>
      </c>
      <c r="B349" s="11"/>
      <c r="C349" s="111" t="s">
        <v>139</v>
      </c>
      <c r="D349" s="71">
        <f>D350</f>
        <v>367.9</v>
      </c>
      <c r="E349" s="71">
        <f aca="true" t="shared" si="161" ref="E349:P350">E350</f>
        <v>367.9</v>
      </c>
      <c r="F349" s="71">
        <f t="shared" si="161"/>
        <v>0</v>
      </c>
      <c r="G349" s="71">
        <f t="shared" si="161"/>
        <v>0</v>
      </c>
      <c r="H349" s="71">
        <f t="shared" si="161"/>
        <v>0</v>
      </c>
      <c r="I349" s="71">
        <f t="shared" si="161"/>
        <v>0</v>
      </c>
      <c r="J349" s="71">
        <f t="shared" si="161"/>
        <v>0</v>
      </c>
      <c r="K349" s="71">
        <f t="shared" si="161"/>
        <v>0</v>
      </c>
      <c r="L349" s="71">
        <f t="shared" si="161"/>
        <v>0</v>
      </c>
      <c r="M349" s="71">
        <f t="shared" si="161"/>
        <v>0</v>
      </c>
      <c r="N349" s="71">
        <f t="shared" si="161"/>
        <v>0</v>
      </c>
      <c r="O349" s="71">
        <f t="shared" si="161"/>
        <v>0</v>
      </c>
      <c r="P349" s="71">
        <f t="shared" si="161"/>
        <v>0</v>
      </c>
    </row>
    <row r="350" spans="1:16" s="21" customFormat="1" ht="25.5" customHeight="1" hidden="1">
      <c r="A350" s="65" t="s">
        <v>475</v>
      </c>
      <c r="B350" s="40"/>
      <c r="C350" s="66" t="s">
        <v>476</v>
      </c>
      <c r="D350" s="67">
        <f>D351</f>
        <v>367.9</v>
      </c>
      <c r="E350" s="67">
        <f t="shared" si="161"/>
        <v>367.9</v>
      </c>
      <c r="F350" s="67">
        <f t="shared" si="161"/>
        <v>0</v>
      </c>
      <c r="G350" s="67">
        <f t="shared" si="161"/>
        <v>0</v>
      </c>
      <c r="H350" s="67">
        <f t="shared" si="161"/>
        <v>0</v>
      </c>
      <c r="I350" s="67">
        <f t="shared" si="161"/>
        <v>0</v>
      </c>
      <c r="J350" s="67">
        <f t="shared" si="161"/>
        <v>0</v>
      </c>
      <c r="K350" s="67">
        <f t="shared" si="161"/>
        <v>0</v>
      </c>
      <c r="L350" s="67">
        <f t="shared" si="161"/>
        <v>0</v>
      </c>
      <c r="M350" s="67">
        <f t="shared" si="161"/>
        <v>0</v>
      </c>
      <c r="N350" s="67">
        <f t="shared" si="161"/>
        <v>0</v>
      </c>
      <c r="O350" s="67">
        <f t="shared" si="161"/>
        <v>0</v>
      </c>
      <c r="P350" s="67">
        <f t="shared" si="161"/>
        <v>0</v>
      </c>
    </row>
    <row r="351" spans="1:16" s="21" customFormat="1" ht="18.75" customHeight="1" hidden="1">
      <c r="A351" s="65"/>
      <c r="B351" s="40" t="s">
        <v>9</v>
      </c>
      <c r="C351" s="66" t="s">
        <v>37</v>
      </c>
      <c r="D351" s="67">
        <v>367.9</v>
      </c>
      <c r="E351" s="63">
        <f>D351+SUM(F351:P351)</f>
        <v>367.9</v>
      </c>
      <c r="F351" s="67"/>
      <c r="G351" s="67"/>
      <c r="H351" s="68"/>
      <c r="I351" s="68"/>
      <c r="J351" s="67"/>
      <c r="K351" s="67"/>
      <c r="L351" s="67"/>
      <c r="M351" s="69"/>
      <c r="N351" s="67"/>
      <c r="O351" s="67"/>
      <c r="P351" s="67"/>
    </row>
    <row r="352" spans="1:16" s="21" customFormat="1" ht="34.5" customHeight="1" hidden="1">
      <c r="A352" s="62" t="s">
        <v>413</v>
      </c>
      <c r="B352" s="11"/>
      <c r="C352" s="82" t="s">
        <v>140</v>
      </c>
      <c r="D352" s="71">
        <f>D353+D357+D360+D362+D364+D370+D366+D368</f>
        <v>6283.200000000001</v>
      </c>
      <c r="E352" s="71">
        <f aca="true" t="shared" si="162" ref="E352:P352">E353+E357+E360+E362+E364+E370+E366+E368</f>
        <v>6283.200000000001</v>
      </c>
      <c r="F352" s="71">
        <f t="shared" si="162"/>
        <v>0</v>
      </c>
      <c r="G352" s="71">
        <f t="shared" si="162"/>
        <v>0</v>
      </c>
      <c r="H352" s="71">
        <f t="shared" si="162"/>
        <v>0</v>
      </c>
      <c r="I352" s="71">
        <f t="shared" si="162"/>
        <v>0</v>
      </c>
      <c r="J352" s="71">
        <f t="shared" si="162"/>
        <v>0</v>
      </c>
      <c r="K352" s="71">
        <f t="shared" si="162"/>
        <v>0</v>
      </c>
      <c r="L352" s="71">
        <f t="shared" si="162"/>
        <v>0</v>
      </c>
      <c r="M352" s="71">
        <f t="shared" si="162"/>
        <v>0</v>
      </c>
      <c r="N352" s="71">
        <f t="shared" si="162"/>
        <v>0</v>
      </c>
      <c r="O352" s="71">
        <f t="shared" si="162"/>
        <v>0</v>
      </c>
      <c r="P352" s="71">
        <f t="shared" si="162"/>
        <v>0</v>
      </c>
    </row>
    <row r="353" spans="1:16" s="21" customFormat="1" ht="41.25" customHeight="1" hidden="1">
      <c r="A353" s="65" t="s">
        <v>414</v>
      </c>
      <c r="B353" s="40"/>
      <c r="C353" s="56" t="s">
        <v>468</v>
      </c>
      <c r="D353" s="67">
        <f>D354+D355+D356</f>
        <v>5666.1</v>
      </c>
      <c r="E353" s="67">
        <f aca="true" t="shared" si="163" ref="E353:P353">E354+E355+E356</f>
        <v>5666.1</v>
      </c>
      <c r="F353" s="67">
        <f t="shared" si="163"/>
        <v>0</v>
      </c>
      <c r="G353" s="67">
        <f t="shared" si="163"/>
        <v>0</v>
      </c>
      <c r="H353" s="67">
        <f t="shared" si="163"/>
        <v>0</v>
      </c>
      <c r="I353" s="67">
        <f t="shared" si="163"/>
        <v>0</v>
      </c>
      <c r="J353" s="67">
        <f t="shared" si="163"/>
        <v>0</v>
      </c>
      <c r="K353" s="67">
        <f t="shared" si="163"/>
        <v>0</v>
      </c>
      <c r="L353" s="67">
        <f t="shared" si="163"/>
        <v>0</v>
      </c>
      <c r="M353" s="67">
        <f t="shared" si="163"/>
        <v>0</v>
      </c>
      <c r="N353" s="67">
        <f t="shared" si="163"/>
        <v>0</v>
      </c>
      <c r="O353" s="67">
        <f t="shared" si="163"/>
        <v>0</v>
      </c>
      <c r="P353" s="67">
        <f t="shared" si="163"/>
        <v>0</v>
      </c>
    </row>
    <row r="354" spans="1:16" s="21" customFormat="1" ht="41.25" customHeight="1" hidden="1">
      <c r="A354" s="65"/>
      <c r="B354" s="40" t="s">
        <v>3</v>
      </c>
      <c r="C354" s="66" t="s">
        <v>95</v>
      </c>
      <c r="D354" s="67"/>
      <c r="E354" s="63">
        <f>D354+SUM(F354:P354)</f>
        <v>0</v>
      </c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</row>
    <row r="355" spans="1:16" s="21" customFormat="1" ht="50.25" customHeight="1" hidden="1">
      <c r="A355" s="55"/>
      <c r="B355" s="84" t="s">
        <v>10</v>
      </c>
      <c r="C355" s="73" t="s">
        <v>99</v>
      </c>
      <c r="D355" s="67">
        <v>5666.1</v>
      </c>
      <c r="E355" s="125">
        <f>D355+SUM(F355:P355)</f>
        <v>5666.1</v>
      </c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</row>
    <row r="356" spans="1:16" s="21" customFormat="1" ht="24.75" customHeight="1" hidden="1">
      <c r="A356" s="55"/>
      <c r="B356" s="40" t="s">
        <v>4</v>
      </c>
      <c r="C356" s="66" t="s">
        <v>5</v>
      </c>
      <c r="D356" s="67"/>
      <c r="E356" s="63">
        <f>D356+SUM(F356:P356)</f>
        <v>0</v>
      </c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</row>
    <row r="357" spans="1:16" s="21" customFormat="1" ht="25.5" hidden="1">
      <c r="A357" s="65" t="s">
        <v>415</v>
      </c>
      <c r="B357" s="55"/>
      <c r="C357" s="81" t="s">
        <v>577</v>
      </c>
      <c r="D357" s="67">
        <f>D358+D359</f>
        <v>195</v>
      </c>
      <c r="E357" s="67">
        <f aca="true" t="shared" si="164" ref="E357:P357">E358+E359</f>
        <v>195</v>
      </c>
      <c r="F357" s="67">
        <f t="shared" si="164"/>
        <v>0</v>
      </c>
      <c r="G357" s="67">
        <f t="shared" si="164"/>
        <v>0</v>
      </c>
      <c r="H357" s="67">
        <f t="shared" si="164"/>
        <v>0</v>
      </c>
      <c r="I357" s="67">
        <f t="shared" si="164"/>
        <v>0</v>
      </c>
      <c r="J357" s="67">
        <f t="shared" si="164"/>
        <v>0</v>
      </c>
      <c r="K357" s="67">
        <f t="shared" si="164"/>
        <v>0</v>
      </c>
      <c r="L357" s="67">
        <f t="shared" si="164"/>
        <v>0</v>
      </c>
      <c r="M357" s="67">
        <f t="shared" si="164"/>
        <v>0</v>
      </c>
      <c r="N357" s="67">
        <f t="shared" si="164"/>
        <v>0</v>
      </c>
      <c r="O357" s="67">
        <f t="shared" si="164"/>
        <v>0</v>
      </c>
      <c r="P357" s="67">
        <f t="shared" si="164"/>
        <v>0</v>
      </c>
    </row>
    <row r="358" spans="1:16" s="21" customFormat="1" ht="12.75" hidden="1">
      <c r="A358" s="65"/>
      <c r="B358" s="40" t="s">
        <v>6</v>
      </c>
      <c r="C358" s="66" t="s">
        <v>7</v>
      </c>
      <c r="D358" s="67">
        <v>150</v>
      </c>
      <c r="E358" s="63">
        <f>D358+SUM(F358:P358)</f>
        <v>150</v>
      </c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</row>
    <row r="359" spans="1:16" s="21" customFormat="1" ht="12.75" hidden="1">
      <c r="A359" s="65"/>
      <c r="B359" s="40" t="s">
        <v>4</v>
      </c>
      <c r="C359" s="66" t="s">
        <v>5</v>
      </c>
      <c r="D359" s="67">
        <v>45</v>
      </c>
      <c r="E359" s="63">
        <f>D359+SUM(F359:P359)</f>
        <v>45</v>
      </c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</row>
    <row r="360" spans="1:16" s="21" customFormat="1" ht="12.75" hidden="1">
      <c r="A360" s="65" t="s">
        <v>416</v>
      </c>
      <c r="B360" s="40"/>
      <c r="C360" s="103" t="s">
        <v>96</v>
      </c>
      <c r="D360" s="67">
        <f>D361</f>
        <v>85</v>
      </c>
      <c r="E360" s="67">
        <f aca="true" t="shared" si="165" ref="E360:P360">E361</f>
        <v>85</v>
      </c>
      <c r="F360" s="67">
        <f t="shared" si="165"/>
        <v>0</v>
      </c>
      <c r="G360" s="67">
        <f t="shared" si="165"/>
        <v>0</v>
      </c>
      <c r="H360" s="67">
        <f t="shared" si="165"/>
        <v>0</v>
      </c>
      <c r="I360" s="67">
        <f t="shared" si="165"/>
        <v>0</v>
      </c>
      <c r="J360" s="67">
        <f t="shared" si="165"/>
        <v>0</v>
      </c>
      <c r="K360" s="67">
        <f t="shared" si="165"/>
        <v>0</v>
      </c>
      <c r="L360" s="67">
        <f t="shared" si="165"/>
        <v>0</v>
      </c>
      <c r="M360" s="67">
        <f t="shared" si="165"/>
        <v>0</v>
      </c>
      <c r="N360" s="67">
        <f t="shared" si="165"/>
        <v>0</v>
      </c>
      <c r="O360" s="67">
        <f t="shared" si="165"/>
        <v>0</v>
      </c>
      <c r="P360" s="67">
        <f t="shared" si="165"/>
        <v>0</v>
      </c>
    </row>
    <row r="361" spans="1:16" s="21" customFormat="1" ht="25.5" hidden="1">
      <c r="A361" s="65"/>
      <c r="B361" s="40" t="s">
        <v>3</v>
      </c>
      <c r="C361" s="66" t="s">
        <v>95</v>
      </c>
      <c r="D361" s="67">
        <v>85</v>
      </c>
      <c r="E361" s="63">
        <f>D361+SUM(F361:P361)</f>
        <v>85</v>
      </c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</row>
    <row r="362" spans="1:16" s="21" customFormat="1" ht="25.5" hidden="1">
      <c r="A362" s="84" t="s">
        <v>417</v>
      </c>
      <c r="B362" s="55"/>
      <c r="C362" s="103" t="s">
        <v>104</v>
      </c>
      <c r="D362" s="67">
        <f>D363</f>
        <v>336.8</v>
      </c>
      <c r="E362" s="67">
        <f aca="true" t="shared" si="166" ref="E362:P362">E363</f>
        <v>336.8</v>
      </c>
      <c r="F362" s="67">
        <f t="shared" si="166"/>
        <v>0</v>
      </c>
      <c r="G362" s="67">
        <f t="shared" si="166"/>
        <v>0</v>
      </c>
      <c r="H362" s="67">
        <f t="shared" si="166"/>
        <v>0</v>
      </c>
      <c r="I362" s="67">
        <f t="shared" si="166"/>
        <v>0</v>
      </c>
      <c r="J362" s="67">
        <f t="shared" si="166"/>
        <v>0</v>
      </c>
      <c r="K362" s="67">
        <f t="shared" si="166"/>
        <v>0</v>
      </c>
      <c r="L362" s="67">
        <f t="shared" si="166"/>
        <v>0</v>
      </c>
      <c r="M362" s="67">
        <f t="shared" si="166"/>
        <v>0</v>
      </c>
      <c r="N362" s="67">
        <f t="shared" si="166"/>
        <v>0</v>
      </c>
      <c r="O362" s="67">
        <f t="shared" si="166"/>
        <v>0</v>
      </c>
      <c r="P362" s="67">
        <f t="shared" si="166"/>
        <v>0</v>
      </c>
    </row>
    <row r="363" spans="1:16" s="21" customFormat="1" ht="12.75" hidden="1">
      <c r="A363" s="65"/>
      <c r="B363" s="40" t="s">
        <v>6</v>
      </c>
      <c r="C363" s="66" t="s">
        <v>7</v>
      </c>
      <c r="D363" s="67">
        <v>336.8</v>
      </c>
      <c r="E363" s="63">
        <f>D363+SUM(F363:P363)</f>
        <v>336.8</v>
      </c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</row>
    <row r="364" spans="1:16" s="21" customFormat="1" ht="25.5" hidden="1">
      <c r="A364" s="65" t="s">
        <v>458</v>
      </c>
      <c r="B364" s="40"/>
      <c r="C364" s="66" t="s">
        <v>459</v>
      </c>
      <c r="D364" s="67">
        <f>D365</f>
        <v>0</v>
      </c>
      <c r="E364" s="67">
        <f aca="true" t="shared" si="167" ref="E364:P364">E365</f>
        <v>0</v>
      </c>
      <c r="F364" s="67">
        <f t="shared" si="167"/>
        <v>0</v>
      </c>
      <c r="G364" s="67">
        <f t="shared" si="167"/>
        <v>0</v>
      </c>
      <c r="H364" s="67">
        <f t="shared" si="167"/>
        <v>0</v>
      </c>
      <c r="I364" s="67">
        <f t="shared" si="167"/>
        <v>0</v>
      </c>
      <c r="J364" s="67">
        <f t="shared" si="167"/>
        <v>0</v>
      </c>
      <c r="K364" s="67">
        <f t="shared" si="167"/>
        <v>0</v>
      </c>
      <c r="L364" s="67">
        <f t="shared" si="167"/>
        <v>0</v>
      </c>
      <c r="M364" s="67">
        <f t="shared" si="167"/>
        <v>0</v>
      </c>
      <c r="N364" s="67">
        <f t="shared" si="167"/>
        <v>0</v>
      </c>
      <c r="O364" s="67">
        <f t="shared" si="167"/>
        <v>0</v>
      </c>
      <c r="P364" s="67">
        <f t="shared" si="167"/>
        <v>0</v>
      </c>
    </row>
    <row r="365" spans="1:16" s="21" customFormat="1" ht="25.5" hidden="1">
      <c r="A365" s="65"/>
      <c r="B365" s="40" t="s">
        <v>11</v>
      </c>
      <c r="C365" s="66" t="s">
        <v>12</v>
      </c>
      <c r="D365" s="67"/>
      <c r="E365" s="63">
        <f>D365+SUM(F365:P365)</f>
        <v>0</v>
      </c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</row>
    <row r="366" spans="1:16" s="21" customFormat="1" ht="25.5" hidden="1">
      <c r="A366" s="65" t="s">
        <v>528</v>
      </c>
      <c r="B366" s="40"/>
      <c r="C366" s="66" t="s">
        <v>459</v>
      </c>
      <c r="D366" s="67">
        <f>D367</f>
        <v>0</v>
      </c>
      <c r="E366" s="67">
        <f aca="true" t="shared" si="168" ref="E366:P366">E367</f>
        <v>0</v>
      </c>
      <c r="F366" s="67">
        <f t="shared" si="168"/>
        <v>0</v>
      </c>
      <c r="G366" s="67">
        <f t="shared" si="168"/>
        <v>0</v>
      </c>
      <c r="H366" s="67">
        <f t="shared" si="168"/>
        <v>0</v>
      </c>
      <c r="I366" s="67">
        <f t="shared" si="168"/>
        <v>0</v>
      </c>
      <c r="J366" s="67">
        <f t="shared" si="168"/>
        <v>0</v>
      </c>
      <c r="K366" s="67">
        <f t="shared" si="168"/>
        <v>0</v>
      </c>
      <c r="L366" s="67">
        <f t="shared" si="168"/>
        <v>0</v>
      </c>
      <c r="M366" s="67">
        <f t="shared" si="168"/>
        <v>0</v>
      </c>
      <c r="N366" s="67">
        <f t="shared" si="168"/>
        <v>0</v>
      </c>
      <c r="O366" s="67">
        <f t="shared" si="168"/>
        <v>0</v>
      </c>
      <c r="P366" s="67">
        <f t="shared" si="168"/>
        <v>0</v>
      </c>
    </row>
    <row r="367" spans="1:16" s="21" customFormat="1" ht="25.5" hidden="1">
      <c r="A367" s="65"/>
      <c r="B367" s="40" t="s">
        <v>11</v>
      </c>
      <c r="C367" s="66" t="s">
        <v>12</v>
      </c>
      <c r="D367" s="67"/>
      <c r="E367" s="63">
        <f>D367+SUM(F367:P367)</f>
        <v>0</v>
      </c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</row>
    <row r="368" spans="1:16" s="21" customFormat="1" ht="12.75" hidden="1">
      <c r="A368" s="65" t="s">
        <v>529</v>
      </c>
      <c r="B368" s="40"/>
      <c r="C368" s="66" t="s">
        <v>522</v>
      </c>
      <c r="D368" s="67">
        <f>D369</f>
        <v>0</v>
      </c>
      <c r="E368" s="67">
        <f aca="true" t="shared" si="169" ref="E368:P368">E369</f>
        <v>0</v>
      </c>
      <c r="F368" s="67">
        <f t="shared" si="169"/>
        <v>0</v>
      </c>
      <c r="G368" s="67">
        <f t="shared" si="169"/>
        <v>0</v>
      </c>
      <c r="H368" s="67">
        <f t="shared" si="169"/>
        <v>0</v>
      </c>
      <c r="I368" s="67">
        <f t="shared" si="169"/>
        <v>0</v>
      </c>
      <c r="J368" s="67">
        <f t="shared" si="169"/>
        <v>0</v>
      </c>
      <c r="K368" s="67">
        <f t="shared" si="169"/>
        <v>0</v>
      </c>
      <c r="L368" s="67">
        <f t="shared" si="169"/>
        <v>0</v>
      </c>
      <c r="M368" s="67">
        <f t="shared" si="169"/>
        <v>0</v>
      </c>
      <c r="N368" s="67">
        <f t="shared" si="169"/>
        <v>0</v>
      </c>
      <c r="O368" s="67">
        <f t="shared" si="169"/>
        <v>0</v>
      </c>
      <c r="P368" s="67">
        <f t="shared" si="169"/>
        <v>0</v>
      </c>
    </row>
    <row r="369" spans="1:16" s="21" customFormat="1" ht="25.5" hidden="1">
      <c r="A369" s="65"/>
      <c r="B369" s="40" t="s">
        <v>3</v>
      </c>
      <c r="C369" s="66" t="s">
        <v>95</v>
      </c>
      <c r="D369" s="67"/>
      <c r="E369" s="63">
        <f>D369+SUM(F369:P369)</f>
        <v>0</v>
      </c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</row>
    <row r="370" spans="1:16" s="21" customFormat="1" ht="12.75" hidden="1">
      <c r="A370" s="65" t="s">
        <v>521</v>
      </c>
      <c r="B370" s="40"/>
      <c r="C370" s="66" t="s">
        <v>522</v>
      </c>
      <c r="D370" s="67">
        <f>D371</f>
        <v>0.3</v>
      </c>
      <c r="E370" s="67">
        <f aca="true" t="shared" si="170" ref="E370:P370">E371</f>
        <v>0.3</v>
      </c>
      <c r="F370" s="67">
        <f t="shared" si="170"/>
        <v>0</v>
      </c>
      <c r="G370" s="67">
        <f t="shared" si="170"/>
        <v>0</v>
      </c>
      <c r="H370" s="67">
        <f t="shared" si="170"/>
        <v>0</v>
      </c>
      <c r="I370" s="67">
        <f t="shared" si="170"/>
        <v>0</v>
      </c>
      <c r="J370" s="67">
        <f t="shared" si="170"/>
        <v>0</v>
      </c>
      <c r="K370" s="67">
        <f t="shared" si="170"/>
        <v>0</v>
      </c>
      <c r="L370" s="67">
        <f t="shared" si="170"/>
        <v>0</v>
      </c>
      <c r="M370" s="67">
        <f t="shared" si="170"/>
        <v>0</v>
      </c>
      <c r="N370" s="67">
        <f t="shared" si="170"/>
        <v>0</v>
      </c>
      <c r="O370" s="67">
        <f t="shared" si="170"/>
        <v>0</v>
      </c>
      <c r="P370" s="67">
        <f t="shared" si="170"/>
        <v>0</v>
      </c>
    </row>
    <row r="371" spans="1:16" s="21" customFormat="1" ht="25.5" hidden="1">
      <c r="A371" s="65"/>
      <c r="B371" s="40" t="s">
        <v>3</v>
      </c>
      <c r="C371" s="66" t="s">
        <v>95</v>
      </c>
      <c r="D371" s="67">
        <v>0.3</v>
      </c>
      <c r="E371" s="63">
        <f>D371+SUM(F371:P371)</f>
        <v>0.3</v>
      </c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</row>
    <row r="372" spans="1:16" s="21" customFormat="1" ht="24.75" customHeight="1" hidden="1">
      <c r="A372" s="62" t="s">
        <v>418</v>
      </c>
      <c r="B372" s="11"/>
      <c r="C372" s="59" t="s">
        <v>141</v>
      </c>
      <c r="D372" s="71">
        <f>D373</f>
        <v>0</v>
      </c>
      <c r="E372" s="71">
        <f aca="true" t="shared" si="171" ref="E372:P373">E373</f>
        <v>0</v>
      </c>
      <c r="F372" s="71">
        <f t="shared" si="171"/>
        <v>0</v>
      </c>
      <c r="G372" s="71">
        <f t="shared" si="171"/>
        <v>0</v>
      </c>
      <c r="H372" s="71">
        <f t="shared" si="171"/>
        <v>0</v>
      </c>
      <c r="I372" s="71">
        <f t="shared" si="171"/>
        <v>0</v>
      </c>
      <c r="J372" s="71">
        <f t="shared" si="171"/>
        <v>0</v>
      </c>
      <c r="K372" s="71">
        <f t="shared" si="171"/>
        <v>0</v>
      </c>
      <c r="L372" s="71">
        <f t="shared" si="171"/>
        <v>0</v>
      </c>
      <c r="M372" s="71">
        <f t="shared" si="171"/>
        <v>0</v>
      </c>
      <c r="N372" s="71">
        <f t="shared" si="171"/>
        <v>0</v>
      </c>
      <c r="O372" s="71">
        <f t="shared" si="171"/>
        <v>0</v>
      </c>
      <c r="P372" s="71">
        <f t="shared" si="171"/>
        <v>0</v>
      </c>
    </row>
    <row r="373" spans="1:16" s="21" customFormat="1" ht="44.25" customHeight="1" hidden="1">
      <c r="A373" s="65" t="s">
        <v>419</v>
      </c>
      <c r="B373" s="40"/>
      <c r="C373" s="56" t="s">
        <v>142</v>
      </c>
      <c r="D373" s="67">
        <f>D374</f>
        <v>0</v>
      </c>
      <c r="E373" s="67">
        <f t="shared" si="171"/>
        <v>0</v>
      </c>
      <c r="F373" s="67">
        <f t="shared" si="171"/>
        <v>0</v>
      </c>
      <c r="G373" s="67">
        <f t="shared" si="171"/>
        <v>0</v>
      </c>
      <c r="H373" s="67">
        <f t="shared" si="171"/>
        <v>0</v>
      </c>
      <c r="I373" s="67">
        <f t="shared" si="171"/>
        <v>0</v>
      </c>
      <c r="J373" s="67">
        <f t="shared" si="171"/>
        <v>0</v>
      </c>
      <c r="K373" s="67">
        <f t="shared" si="171"/>
        <v>0</v>
      </c>
      <c r="L373" s="67">
        <f t="shared" si="171"/>
        <v>0</v>
      </c>
      <c r="M373" s="67">
        <f t="shared" si="171"/>
        <v>0</v>
      </c>
      <c r="N373" s="67">
        <f t="shared" si="171"/>
        <v>0</v>
      </c>
      <c r="O373" s="67">
        <f t="shared" si="171"/>
        <v>0</v>
      </c>
      <c r="P373" s="67">
        <f t="shared" si="171"/>
        <v>0</v>
      </c>
    </row>
    <row r="374" spans="1:16" s="21" customFormat="1" ht="12.75" hidden="1">
      <c r="A374" s="65"/>
      <c r="B374" s="40" t="s">
        <v>4</v>
      </c>
      <c r="C374" s="66" t="s">
        <v>5</v>
      </c>
      <c r="D374" s="67"/>
      <c r="E374" s="63">
        <f>D374+SUM(F374:P374)</f>
        <v>0</v>
      </c>
      <c r="F374" s="67"/>
      <c r="G374" s="67"/>
      <c r="H374" s="68"/>
      <c r="I374" s="68"/>
      <c r="J374" s="67"/>
      <c r="K374" s="67"/>
      <c r="L374" s="67"/>
      <c r="M374" s="67"/>
      <c r="N374" s="67"/>
      <c r="O374" s="67"/>
      <c r="P374" s="67"/>
    </row>
    <row r="375" spans="1:16" s="21" customFormat="1" ht="12.75" hidden="1">
      <c r="A375" s="62" t="s">
        <v>420</v>
      </c>
      <c r="B375" s="11"/>
      <c r="C375" s="109" t="s">
        <v>143</v>
      </c>
      <c r="D375" s="71">
        <f>D376+D378+D380</f>
        <v>263.8</v>
      </c>
      <c r="E375" s="71">
        <f aca="true" t="shared" si="172" ref="E375:P375">E376+E378+E380</f>
        <v>263.8</v>
      </c>
      <c r="F375" s="71">
        <f t="shared" si="172"/>
        <v>0</v>
      </c>
      <c r="G375" s="71">
        <f t="shared" si="172"/>
        <v>0</v>
      </c>
      <c r="H375" s="71">
        <f t="shared" si="172"/>
        <v>0</v>
      </c>
      <c r="I375" s="71">
        <f t="shared" si="172"/>
        <v>0</v>
      </c>
      <c r="J375" s="71">
        <f t="shared" si="172"/>
        <v>0</v>
      </c>
      <c r="K375" s="71">
        <f t="shared" si="172"/>
        <v>0</v>
      </c>
      <c r="L375" s="71">
        <f t="shared" si="172"/>
        <v>0</v>
      </c>
      <c r="M375" s="71">
        <f t="shared" si="172"/>
        <v>0</v>
      </c>
      <c r="N375" s="71">
        <f t="shared" si="172"/>
        <v>0</v>
      </c>
      <c r="O375" s="71">
        <f t="shared" si="172"/>
        <v>0</v>
      </c>
      <c r="P375" s="71">
        <f t="shared" si="172"/>
        <v>0</v>
      </c>
    </row>
    <row r="376" spans="1:16" s="21" customFormat="1" ht="51" hidden="1">
      <c r="A376" s="65" t="s">
        <v>425</v>
      </c>
      <c r="B376" s="40"/>
      <c r="C376" s="73" t="s">
        <v>144</v>
      </c>
      <c r="D376" s="67">
        <f aca="true" t="shared" si="173" ref="D376:P376">D377</f>
        <v>263.8</v>
      </c>
      <c r="E376" s="67">
        <f t="shared" si="173"/>
        <v>263.8</v>
      </c>
      <c r="F376" s="67">
        <f t="shared" si="173"/>
        <v>0</v>
      </c>
      <c r="G376" s="67">
        <f t="shared" si="173"/>
        <v>0</v>
      </c>
      <c r="H376" s="67">
        <f t="shared" si="173"/>
        <v>0</v>
      </c>
      <c r="I376" s="67">
        <f t="shared" si="173"/>
        <v>0</v>
      </c>
      <c r="J376" s="67">
        <f t="shared" si="173"/>
        <v>0</v>
      </c>
      <c r="K376" s="67">
        <f t="shared" si="173"/>
        <v>0</v>
      </c>
      <c r="L376" s="67">
        <f t="shared" si="173"/>
        <v>0</v>
      </c>
      <c r="M376" s="67">
        <f t="shared" si="173"/>
        <v>0</v>
      </c>
      <c r="N376" s="67">
        <f t="shared" si="173"/>
        <v>0</v>
      </c>
      <c r="O376" s="67">
        <f t="shared" si="173"/>
        <v>0</v>
      </c>
      <c r="P376" s="67">
        <f t="shared" si="173"/>
        <v>0</v>
      </c>
    </row>
    <row r="377" spans="1:16" s="21" customFormat="1" ht="12.75" hidden="1">
      <c r="A377" s="65"/>
      <c r="B377" s="40" t="s">
        <v>6</v>
      </c>
      <c r="C377" s="66" t="s">
        <v>7</v>
      </c>
      <c r="D377" s="67">
        <v>263.8</v>
      </c>
      <c r="E377" s="63">
        <f>D377+SUM(F377:P377)</f>
        <v>263.8</v>
      </c>
      <c r="F377" s="67"/>
      <c r="G377" s="67"/>
      <c r="H377" s="68"/>
      <c r="I377" s="68"/>
      <c r="J377" s="67"/>
      <c r="K377" s="67"/>
      <c r="L377" s="67"/>
      <c r="M377" s="67"/>
      <c r="N377" s="67"/>
      <c r="O377" s="67"/>
      <c r="P377" s="67"/>
    </row>
    <row r="378" spans="1:16" s="21" customFormat="1" ht="51" hidden="1">
      <c r="A378" s="65" t="s">
        <v>450</v>
      </c>
      <c r="B378" s="40"/>
      <c r="C378" s="107" t="s">
        <v>452</v>
      </c>
      <c r="D378" s="67">
        <f>D379</f>
        <v>0</v>
      </c>
      <c r="E378" s="67">
        <f aca="true" t="shared" si="174" ref="E378:P378">E379</f>
        <v>0</v>
      </c>
      <c r="F378" s="67">
        <f t="shared" si="174"/>
        <v>0</v>
      </c>
      <c r="G378" s="67">
        <f t="shared" si="174"/>
        <v>0</v>
      </c>
      <c r="H378" s="67">
        <f t="shared" si="174"/>
        <v>0</v>
      </c>
      <c r="I378" s="67">
        <f t="shared" si="174"/>
        <v>0</v>
      </c>
      <c r="J378" s="67">
        <f t="shared" si="174"/>
        <v>0</v>
      </c>
      <c r="K378" s="67">
        <f t="shared" si="174"/>
        <v>0</v>
      </c>
      <c r="L378" s="67">
        <f t="shared" si="174"/>
        <v>0</v>
      </c>
      <c r="M378" s="67">
        <f t="shared" si="174"/>
        <v>0</v>
      </c>
      <c r="N378" s="67">
        <f t="shared" si="174"/>
        <v>0</v>
      </c>
      <c r="O378" s="67">
        <f t="shared" si="174"/>
        <v>0</v>
      </c>
      <c r="P378" s="67">
        <f t="shared" si="174"/>
        <v>0</v>
      </c>
    </row>
    <row r="379" spans="1:16" s="21" customFormat="1" ht="25.5" hidden="1">
      <c r="A379" s="65"/>
      <c r="B379" s="40" t="s">
        <v>11</v>
      </c>
      <c r="C379" s="66" t="s">
        <v>12</v>
      </c>
      <c r="D379" s="67"/>
      <c r="E379" s="63">
        <f>D379+SUM(F379:P379)</f>
        <v>0</v>
      </c>
      <c r="F379" s="67"/>
      <c r="G379" s="67"/>
      <c r="H379" s="68"/>
      <c r="I379" s="68"/>
      <c r="J379" s="67"/>
      <c r="K379" s="67"/>
      <c r="L379" s="67"/>
      <c r="M379" s="67"/>
      <c r="N379" s="67"/>
      <c r="O379" s="67"/>
      <c r="P379" s="67"/>
    </row>
    <row r="380" spans="1:16" s="21" customFormat="1" ht="38.25" hidden="1">
      <c r="A380" s="65" t="s">
        <v>451</v>
      </c>
      <c r="B380" s="40"/>
      <c r="C380" s="107" t="s">
        <v>453</v>
      </c>
      <c r="D380" s="67">
        <f>D381</f>
        <v>0</v>
      </c>
      <c r="E380" s="67">
        <f aca="true" t="shared" si="175" ref="E380:P380">E381</f>
        <v>0</v>
      </c>
      <c r="F380" s="67">
        <f t="shared" si="175"/>
        <v>0</v>
      </c>
      <c r="G380" s="67">
        <f t="shared" si="175"/>
        <v>0</v>
      </c>
      <c r="H380" s="67">
        <f t="shared" si="175"/>
        <v>0</v>
      </c>
      <c r="I380" s="67">
        <f t="shared" si="175"/>
        <v>0</v>
      </c>
      <c r="J380" s="67">
        <f t="shared" si="175"/>
        <v>0</v>
      </c>
      <c r="K380" s="67">
        <f t="shared" si="175"/>
        <v>0</v>
      </c>
      <c r="L380" s="67">
        <f t="shared" si="175"/>
        <v>0</v>
      </c>
      <c r="M380" s="67">
        <f t="shared" si="175"/>
        <v>0</v>
      </c>
      <c r="N380" s="67">
        <f t="shared" si="175"/>
        <v>0</v>
      </c>
      <c r="O380" s="67">
        <f t="shared" si="175"/>
        <v>0</v>
      </c>
      <c r="P380" s="67">
        <f t="shared" si="175"/>
        <v>0</v>
      </c>
    </row>
    <row r="381" spans="1:16" s="21" customFormat="1" ht="25.5" hidden="1">
      <c r="A381" s="65"/>
      <c r="B381" s="40" t="s">
        <v>11</v>
      </c>
      <c r="C381" s="66" t="s">
        <v>12</v>
      </c>
      <c r="D381" s="67"/>
      <c r="E381" s="63">
        <f>D381+SUM(F381:P381)</f>
        <v>0</v>
      </c>
      <c r="F381" s="67"/>
      <c r="G381" s="67"/>
      <c r="H381" s="68"/>
      <c r="I381" s="68"/>
      <c r="J381" s="67"/>
      <c r="K381" s="67"/>
      <c r="L381" s="67"/>
      <c r="M381" s="67"/>
      <c r="N381" s="67"/>
      <c r="O381" s="67"/>
      <c r="P381" s="67"/>
    </row>
    <row r="382" spans="1:16" s="21" customFormat="1" ht="63.75" hidden="1">
      <c r="A382" s="62" t="s">
        <v>477</v>
      </c>
      <c r="B382" s="40"/>
      <c r="C382" s="133" t="s">
        <v>590</v>
      </c>
      <c r="D382" s="71">
        <f>D383+D385+D387</f>
        <v>327.3</v>
      </c>
      <c r="E382" s="71">
        <f aca="true" t="shared" si="176" ref="E382:P382">E383+E385+E387</f>
        <v>327.3</v>
      </c>
      <c r="F382" s="71">
        <f t="shared" si="176"/>
        <v>0</v>
      </c>
      <c r="G382" s="71">
        <f t="shared" si="176"/>
        <v>0</v>
      </c>
      <c r="H382" s="71">
        <f t="shared" si="176"/>
        <v>0</v>
      </c>
      <c r="I382" s="71">
        <f t="shared" si="176"/>
        <v>0</v>
      </c>
      <c r="J382" s="71">
        <f t="shared" si="176"/>
        <v>0</v>
      </c>
      <c r="K382" s="71">
        <f t="shared" si="176"/>
        <v>0</v>
      </c>
      <c r="L382" s="71">
        <f t="shared" si="176"/>
        <v>0</v>
      </c>
      <c r="M382" s="71">
        <f t="shared" si="176"/>
        <v>0</v>
      </c>
      <c r="N382" s="71">
        <f t="shared" si="176"/>
        <v>0</v>
      </c>
      <c r="O382" s="71">
        <f t="shared" si="176"/>
        <v>0</v>
      </c>
      <c r="P382" s="71">
        <f t="shared" si="176"/>
        <v>0</v>
      </c>
    </row>
    <row r="383" spans="1:16" s="21" customFormat="1" ht="51" hidden="1">
      <c r="A383" s="65" t="s">
        <v>478</v>
      </c>
      <c r="B383" s="40"/>
      <c r="C383" s="132" t="s">
        <v>480</v>
      </c>
      <c r="D383" s="67">
        <f>D384</f>
        <v>327.3</v>
      </c>
      <c r="E383" s="67">
        <f aca="true" t="shared" si="177" ref="E383:P383">E384</f>
        <v>327.3</v>
      </c>
      <c r="F383" s="67">
        <f t="shared" si="177"/>
        <v>0</v>
      </c>
      <c r="G383" s="67">
        <f t="shared" si="177"/>
        <v>0</v>
      </c>
      <c r="H383" s="67">
        <f t="shared" si="177"/>
        <v>0</v>
      </c>
      <c r="I383" s="67">
        <f t="shared" si="177"/>
        <v>0</v>
      </c>
      <c r="J383" s="67">
        <f t="shared" si="177"/>
        <v>0</v>
      </c>
      <c r="K383" s="67">
        <f t="shared" si="177"/>
        <v>0</v>
      </c>
      <c r="L383" s="67">
        <f t="shared" si="177"/>
        <v>0</v>
      </c>
      <c r="M383" s="67">
        <f t="shared" si="177"/>
        <v>0</v>
      </c>
      <c r="N383" s="67">
        <f t="shared" si="177"/>
        <v>0</v>
      </c>
      <c r="O383" s="67">
        <f t="shared" si="177"/>
        <v>0</v>
      </c>
      <c r="P383" s="67">
        <f t="shared" si="177"/>
        <v>0</v>
      </c>
    </row>
    <row r="384" spans="1:16" s="21" customFormat="1" ht="12.75" hidden="1">
      <c r="A384" s="65"/>
      <c r="B384" s="40" t="s">
        <v>9</v>
      </c>
      <c r="C384" s="66" t="s">
        <v>37</v>
      </c>
      <c r="D384" s="67">
        <v>327.3</v>
      </c>
      <c r="E384" s="63">
        <f>D384+SUM(F384:P384)</f>
        <v>327.3</v>
      </c>
      <c r="F384" s="67"/>
      <c r="G384" s="67"/>
      <c r="H384" s="68"/>
      <c r="I384" s="68"/>
      <c r="J384" s="67"/>
      <c r="K384" s="67"/>
      <c r="L384" s="67"/>
      <c r="M384" s="67"/>
      <c r="N384" s="67"/>
      <c r="O384" s="67"/>
      <c r="P384" s="67"/>
    </row>
    <row r="385" spans="1:16" s="21" customFormat="1" ht="51" hidden="1">
      <c r="A385" s="65" t="s">
        <v>506</v>
      </c>
      <c r="B385" s="40"/>
      <c r="C385" s="132" t="s">
        <v>480</v>
      </c>
      <c r="D385" s="67">
        <f>D386</f>
        <v>0</v>
      </c>
      <c r="E385" s="67">
        <f>E386</f>
        <v>0</v>
      </c>
      <c r="F385" s="67">
        <f aca="true" t="shared" si="178" ref="F385:P385">F386</f>
        <v>0</v>
      </c>
      <c r="G385" s="67">
        <f t="shared" si="178"/>
        <v>0</v>
      </c>
      <c r="H385" s="67">
        <f t="shared" si="178"/>
        <v>0</v>
      </c>
      <c r="I385" s="67">
        <f t="shared" si="178"/>
        <v>0</v>
      </c>
      <c r="J385" s="67">
        <f t="shared" si="178"/>
        <v>0</v>
      </c>
      <c r="K385" s="67">
        <f t="shared" si="178"/>
        <v>0</v>
      </c>
      <c r="L385" s="67">
        <f t="shared" si="178"/>
        <v>0</v>
      </c>
      <c r="M385" s="67">
        <f t="shared" si="178"/>
        <v>0</v>
      </c>
      <c r="N385" s="67">
        <f t="shared" si="178"/>
        <v>0</v>
      </c>
      <c r="O385" s="67">
        <f t="shared" si="178"/>
        <v>0</v>
      </c>
      <c r="P385" s="67">
        <f t="shared" si="178"/>
        <v>0</v>
      </c>
    </row>
    <row r="386" spans="1:16" s="21" customFormat="1" ht="12.75" hidden="1">
      <c r="A386" s="65"/>
      <c r="B386" s="40" t="s">
        <v>9</v>
      </c>
      <c r="C386" s="66" t="s">
        <v>37</v>
      </c>
      <c r="D386" s="67"/>
      <c r="E386" s="63">
        <f>D386+SUM(F386:P386)</f>
        <v>0</v>
      </c>
      <c r="F386" s="67"/>
      <c r="G386" s="67"/>
      <c r="H386" s="68"/>
      <c r="I386" s="68"/>
      <c r="J386" s="67"/>
      <c r="K386" s="67"/>
      <c r="L386" s="67"/>
      <c r="M386" s="67"/>
      <c r="N386" s="67"/>
      <c r="O386" s="67"/>
      <c r="P386" s="67"/>
    </row>
    <row r="387" spans="1:16" s="21" customFormat="1" ht="51" hidden="1">
      <c r="A387" s="65" t="s">
        <v>507</v>
      </c>
      <c r="B387" s="40"/>
      <c r="C387" s="132" t="s">
        <v>480</v>
      </c>
      <c r="D387" s="67">
        <f>D388</f>
        <v>0</v>
      </c>
      <c r="E387" s="67">
        <f aca="true" t="shared" si="179" ref="E387:P387">E388</f>
        <v>0</v>
      </c>
      <c r="F387" s="67">
        <f t="shared" si="179"/>
        <v>0</v>
      </c>
      <c r="G387" s="67">
        <f t="shared" si="179"/>
        <v>0</v>
      </c>
      <c r="H387" s="67">
        <f t="shared" si="179"/>
        <v>0</v>
      </c>
      <c r="I387" s="67">
        <f t="shared" si="179"/>
        <v>0</v>
      </c>
      <c r="J387" s="67">
        <f t="shared" si="179"/>
        <v>0</v>
      </c>
      <c r="K387" s="67">
        <f t="shared" si="179"/>
        <v>0</v>
      </c>
      <c r="L387" s="67">
        <f t="shared" si="179"/>
        <v>0</v>
      </c>
      <c r="M387" s="67">
        <f t="shared" si="179"/>
        <v>0</v>
      </c>
      <c r="N387" s="67">
        <f t="shared" si="179"/>
        <v>0</v>
      </c>
      <c r="O387" s="67">
        <f t="shared" si="179"/>
        <v>0</v>
      </c>
      <c r="P387" s="67">
        <f t="shared" si="179"/>
        <v>0</v>
      </c>
    </row>
    <row r="388" spans="1:16" s="21" customFormat="1" ht="12.75" hidden="1">
      <c r="A388" s="65"/>
      <c r="B388" s="40" t="s">
        <v>9</v>
      </c>
      <c r="C388" s="66" t="s">
        <v>37</v>
      </c>
      <c r="D388" s="67"/>
      <c r="E388" s="63">
        <f>D388+SUM(F388:P388)</f>
        <v>0</v>
      </c>
      <c r="F388" s="67"/>
      <c r="G388" s="67"/>
      <c r="H388" s="68"/>
      <c r="I388" s="68"/>
      <c r="J388" s="67"/>
      <c r="K388" s="67"/>
      <c r="L388" s="67"/>
      <c r="M388" s="67"/>
      <c r="N388" s="67"/>
      <c r="O388" s="67"/>
      <c r="P388" s="67"/>
    </row>
    <row r="389" spans="1:16" s="21" customFormat="1" ht="76.5" hidden="1">
      <c r="A389" s="62" t="s">
        <v>509</v>
      </c>
      <c r="B389" s="40"/>
      <c r="C389" s="133" t="s">
        <v>508</v>
      </c>
      <c r="D389" s="67"/>
      <c r="E389" s="70">
        <f aca="true" t="shared" si="180" ref="E389:H390">E390</f>
        <v>0</v>
      </c>
      <c r="F389" s="63">
        <f t="shared" si="180"/>
        <v>0</v>
      </c>
      <c r="G389" s="63">
        <f t="shared" si="180"/>
        <v>0</v>
      </c>
      <c r="H389" s="70">
        <f t="shared" si="180"/>
        <v>0</v>
      </c>
      <c r="I389" s="68"/>
      <c r="J389" s="67"/>
      <c r="K389" s="67"/>
      <c r="L389" s="67"/>
      <c r="M389" s="67"/>
      <c r="N389" s="67"/>
      <c r="O389" s="67"/>
      <c r="P389" s="67"/>
    </row>
    <row r="390" spans="1:16" s="21" customFormat="1" ht="76.5" hidden="1">
      <c r="A390" s="65" t="s">
        <v>510</v>
      </c>
      <c r="B390" s="40"/>
      <c r="C390" s="132" t="s">
        <v>508</v>
      </c>
      <c r="D390" s="67"/>
      <c r="E390" s="63">
        <f t="shared" si="180"/>
        <v>0</v>
      </c>
      <c r="F390" s="63">
        <f t="shared" si="180"/>
        <v>0</v>
      </c>
      <c r="G390" s="63">
        <f t="shared" si="180"/>
        <v>0</v>
      </c>
      <c r="H390" s="63">
        <f t="shared" si="180"/>
        <v>0</v>
      </c>
      <c r="I390" s="68"/>
      <c r="J390" s="67"/>
      <c r="K390" s="67"/>
      <c r="L390" s="67"/>
      <c r="M390" s="67"/>
      <c r="N390" s="67"/>
      <c r="O390" s="67"/>
      <c r="P390" s="67"/>
    </row>
    <row r="391" spans="1:16" s="21" customFormat="1" ht="12.75" hidden="1">
      <c r="A391" s="65"/>
      <c r="B391" s="40" t="s">
        <v>9</v>
      </c>
      <c r="C391" s="66" t="s">
        <v>37</v>
      </c>
      <c r="D391" s="67"/>
      <c r="E391" s="63">
        <f>D391+SUM(F391:P391)</f>
        <v>0</v>
      </c>
      <c r="F391" s="67"/>
      <c r="G391" s="67"/>
      <c r="H391" s="68"/>
      <c r="I391" s="68"/>
      <c r="J391" s="67"/>
      <c r="K391" s="67"/>
      <c r="L391" s="67"/>
      <c r="M391" s="67"/>
      <c r="N391" s="67"/>
      <c r="O391" s="67"/>
      <c r="P391" s="67"/>
    </row>
    <row r="392" spans="1:16" s="21" customFormat="1" ht="12.75" hidden="1">
      <c r="A392" s="62" t="s">
        <v>530</v>
      </c>
      <c r="B392" s="11"/>
      <c r="C392" s="133" t="s">
        <v>532</v>
      </c>
      <c r="D392" s="71">
        <f>D393</f>
        <v>4235.3</v>
      </c>
      <c r="E392" s="71">
        <f aca="true" t="shared" si="181" ref="E392:P393">E393</f>
        <v>4235.3</v>
      </c>
      <c r="F392" s="71">
        <f t="shared" si="181"/>
        <v>0</v>
      </c>
      <c r="G392" s="71">
        <f t="shared" si="181"/>
        <v>0</v>
      </c>
      <c r="H392" s="71">
        <f t="shared" si="181"/>
        <v>0</v>
      </c>
      <c r="I392" s="71">
        <f t="shared" si="181"/>
        <v>0</v>
      </c>
      <c r="J392" s="71">
        <f t="shared" si="181"/>
        <v>0</v>
      </c>
      <c r="K392" s="71">
        <f t="shared" si="181"/>
        <v>0</v>
      </c>
      <c r="L392" s="71">
        <f t="shared" si="181"/>
        <v>0</v>
      </c>
      <c r="M392" s="71">
        <f t="shared" si="181"/>
        <v>0</v>
      </c>
      <c r="N392" s="71">
        <f t="shared" si="181"/>
        <v>0</v>
      </c>
      <c r="O392" s="71">
        <f t="shared" si="181"/>
        <v>0</v>
      </c>
      <c r="P392" s="71">
        <f t="shared" si="181"/>
        <v>0</v>
      </c>
    </row>
    <row r="393" spans="1:16" s="21" customFormat="1" ht="12.75" hidden="1">
      <c r="A393" s="65" t="s">
        <v>531</v>
      </c>
      <c r="B393" s="40"/>
      <c r="C393" s="132" t="s">
        <v>533</v>
      </c>
      <c r="D393" s="67">
        <f>D394</f>
        <v>4235.3</v>
      </c>
      <c r="E393" s="67">
        <f t="shared" si="181"/>
        <v>4235.3</v>
      </c>
      <c r="F393" s="67">
        <f t="shared" si="181"/>
        <v>0</v>
      </c>
      <c r="G393" s="67">
        <f t="shared" si="181"/>
        <v>0</v>
      </c>
      <c r="H393" s="67">
        <f t="shared" si="181"/>
        <v>0</v>
      </c>
      <c r="I393" s="67">
        <f t="shared" si="181"/>
        <v>0</v>
      </c>
      <c r="J393" s="67">
        <f t="shared" si="181"/>
        <v>0</v>
      </c>
      <c r="K393" s="67">
        <f t="shared" si="181"/>
        <v>0</v>
      </c>
      <c r="L393" s="67">
        <f t="shared" si="181"/>
        <v>0</v>
      </c>
      <c r="M393" s="67">
        <f t="shared" si="181"/>
        <v>0</v>
      </c>
      <c r="N393" s="67">
        <f t="shared" si="181"/>
        <v>0</v>
      </c>
      <c r="O393" s="67">
        <f t="shared" si="181"/>
        <v>0</v>
      </c>
      <c r="P393" s="67">
        <f t="shared" si="181"/>
        <v>0</v>
      </c>
    </row>
    <row r="394" spans="1:16" s="21" customFormat="1" ht="25.5" hidden="1">
      <c r="A394" s="65"/>
      <c r="B394" s="40" t="s">
        <v>3</v>
      </c>
      <c r="C394" s="66" t="s">
        <v>95</v>
      </c>
      <c r="D394" s="67">
        <v>4235.3</v>
      </c>
      <c r="E394" s="63">
        <f>D394+SUM(F394:P394)</f>
        <v>4235.3</v>
      </c>
      <c r="F394" s="67"/>
      <c r="G394" s="67"/>
      <c r="H394" s="68"/>
      <c r="I394" s="68"/>
      <c r="J394" s="67"/>
      <c r="K394" s="67"/>
      <c r="L394" s="67"/>
      <c r="M394" s="67"/>
      <c r="N394" s="67"/>
      <c r="O394" s="67"/>
      <c r="P394" s="67"/>
    </row>
    <row r="395" spans="1:16" s="21" customFormat="1" ht="12.75" hidden="1">
      <c r="A395" s="115" t="s">
        <v>422</v>
      </c>
      <c r="B395" s="11"/>
      <c r="C395" s="116" t="s">
        <v>145</v>
      </c>
      <c r="D395" s="71">
        <f>D396</f>
        <v>0</v>
      </c>
      <c r="E395" s="71">
        <f aca="true" t="shared" si="182" ref="E395:P395">E396</f>
        <v>0</v>
      </c>
      <c r="F395" s="71">
        <f t="shared" si="182"/>
        <v>0</v>
      </c>
      <c r="G395" s="71">
        <f t="shared" si="182"/>
        <v>0</v>
      </c>
      <c r="H395" s="71">
        <f t="shared" si="182"/>
        <v>0</v>
      </c>
      <c r="I395" s="71">
        <f t="shared" si="182"/>
        <v>0</v>
      </c>
      <c r="J395" s="71">
        <f t="shared" si="182"/>
        <v>0</v>
      </c>
      <c r="K395" s="71">
        <f t="shared" si="182"/>
        <v>0</v>
      </c>
      <c r="L395" s="71">
        <f t="shared" si="182"/>
        <v>0</v>
      </c>
      <c r="M395" s="71">
        <f t="shared" si="182"/>
        <v>0</v>
      </c>
      <c r="N395" s="71">
        <f t="shared" si="182"/>
        <v>0</v>
      </c>
      <c r="O395" s="71">
        <f t="shared" si="182"/>
        <v>0</v>
      </c>
      <c r="P395" s="71">
        <f t="shared" si="182"/>
        <v>0</v>
      </c>
    </row>
    <row r="396" spans="1:16" s="21" customFormat="1" ht="12.75" hidden="1">
      <c r="A396" s="86" t="s">
        <v>421</v>
      </c>
      <c r="B396" s="40" t="s">
        <v>152</v>
      </c>
      <c r="C396" s="85" t="s">
        <v>145</v>
      </c>
      <c r="D396" s="77"/>
      <c r="E396" s="63">
        <f>D396+SUM(F396:J396)</f>
        <v>0</v>
      </c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</row>
    <row r="397" spans="1:16" ht="12.75">
      <c r="A397" s="78"/>
      <c r="B397" s="78"/>
      <c r="C397" s="79" t="s">
        <v>80</v>
      </c>
      <c r="D397" s="71">
        <f>D8+D25+D43+D50+D94+D113+D117+D132+D189+D213+D266+D332+D349+D352+D372+D375+D395+D382+D389+D320+D392+D329</f>
        <v>213245.89999999994</v>
      </c>
      <c r="E397" s="71">
        <f aca="true" t="shared" si="183" ref="E397:P397">E8+E25+E43+E50+E94+E113+E117+E132+E189+E213+E266+E332+E349+E352+E372+E375+E395+E382+E389+E320+E392+E329</f>
        <v>213245.89999999994</v>
      </c>
      <c r="F397" s="71">
        <f t="shared" si="183"/>
        <v>0</v>
      </c>
      <c r="G397" s="71">
        <f t="shared" si="183"/>
        <v>0</v>
      </c>
      <c r="H397" s="71">
        <f t="shared" si="183"/>
        <v>0</v>
      </c>
      <c r="I397" s="71">
        <f t="shared" si="183"/>
        <v>0</v>
      </c>
      <c r="J397" s="71">
        <f t="shared" si="183"/>
        <v>0</v>
      </c>
      <c r="K397" s="71">
        <f t="shared" si="183"/>
        <v>0</v>
      </c>
      <c r="L397" s="71">
        <f t="shared" si="183"/>
        <v>0</v>
      </c>
      <c r="M397" s="71">
        <f t="shared" si="183"/>
        <v>0</v>
      </c>
      <c r="N397" s="71">
        <f t="shared" si="183"/>
        <v>0</v>
      </c>
      <c r="O397" s="71">
        <f t="shared" si="183"/>
        <v>0</v>
      </c>
      <c r="P397" s="71">
        <f t="shared" si="183"/>
        <v>0</v>
      </c>
    </row>
    <row r="398" spans="1:16" ht="12.75">
      <c r="A398" s="87"/>
      <c r="B398" s="87"/>
      <c r="C398" s="1"/>
      <c r="D398" s="88"/>
      <c r="E398" s="88"/>
      <c r="F398" s="88"/>
      <c r="G398" s="88"/>
      <c r="H398" s="88"/>
      <c r="I398" s="88"/>
      <c r="J398" s="89"/>
      <c r="K398" s="88"/>
      <c r="L398" s="89"/>
      <c r="M398" s="89"/>
      <c r="N398" s="89"/>
      <c r="O398" s="89"/>
      <c r="P398" s="89"/>
    </row>
    <row r="399" spans="3:16" ht="12">
      <c r="C399" s="29"/>
      <c r="D399" s="47"/>
      <c r="E399" s="47"/>
      <c r="F399" s="47"/>
      <c r="G399" s="47"/>
      <c r="H399" s="47"/>
      <c r="I399" s="47"/>
      <c r="J399" s="47"/>
      <c r="K399" s="47"/>
      <c r="L399" s="37"/>
      <c r="M399" s="37"/>
      <c r="N399" s="37"/>
      <c r="O399" s="37"/>
      <c r="P399" s="37"/>
    </row>
    <row r="400" spans="3:10" ht="12">
      <c r="C400" s="30"/>
      <c r="J400" s="48"/>
    </row>
    <row r="401" ht="12">
      <c r="C401" s="30"/>
    </row>
    <row r="402" spans="10:16" ht="12">
      <c r="J402" s="39"/>
      <c r="L402" s="39"/>
      <c r="M402" s="39"/>
      <c r="N402" s="39"/>
      <c r="O402" s="39"/>
      <c r="P402" s="39"/>
    </row>
    <row r="403" spans="10:16" ht="12">
      <c r="J403" s="39"/>
      <c r="L403" s="39"/>
      <c r="M403" s="39"/>
      <c r="N403" s="39"/>
      <c r="O403" s="39"/>
      <c r="P403" s="39"/>
    </row>
    <row r="404" spans="10:16" ht="12">
      <c r="J404" s="39"/>
      <c r="L404" s="39"/>
      <c r="M404" s="39"/>
      <c r="N404" s="39"/>
      <c r="O404" s="39"/>
      <c r="P404" s="39"/>
    </row>
    <row r="405" spans="10:16" ht="12">
      <c r="J405" s="39"/>
      <c r="L405" s="39"/>
      <c r="M405" s="39"/>
      <c r="N405" s="39"/>
      <c r="O405" s="39"/>
      <c r="P405" s="39"/>
    </row>
    <row r="406" spans="1:16" ht="12">
      <c r="A406" s="159"/>
      <c r="B406" s="159"/>
      <c r="J406" s="39"/>
      <c r="L406" s="39"/>
      <c r="M406" s="39"/>
      <c r="N406" s="39"/>
      <c r="O406" s="39"/>
      <c r="P406" s="39"/>
    </row>
    <row r="407" spans="1:16" ht="12">
      <c r="A407" s="159"/>
      <c r="B407" s="159"/>
      <c r="J407" s="39"/>
      <c r="L407" s="39"/>
      <c r="M407" s="39"/>
      <c r="N407" s="39"/>
      <c r="O407" s="39"/>
      <c r="P407" s="39"/>
    </row>
    <row r="408" spans="1:16" s="7" customFormat="1" ht="12">
      <c r="A408" s="159"/>
      <c r="B408" s="159"/>
      <c r="D408" s="48"/>
      <c r="E408" s="48"/>
      <c r="F408" s="48"/>
      <c r="G408" s="48"/>
      <c r="H408" s="48"/>
      <c r="I408" s="48"/>
      <c r="J408" s="38"/>
      <c r="K408" s="48"/>
      <c r="L408" s="38"/>
      <c r="M408" s="38"/>
      <c r="N408" s="38"/>
      <c r="O408" s="38"/>
      <c r="P408" s="38"/>
    </row>
  </sheetData>
  <sheetProtection/>
  <autoFilter ref="A7:P397"/>
  <mergeCells count="1">
    <mergeCell ref="A5:N5"/>
  </mergeCells>
  <printOptions horizontalCentered="1"/>
  <pageMargins left="0.1968503937007874" right="0.1968503937007874" top="0.07874015748031496" bottom="0.2362204724409449" header="0.31496062992125984" footer="0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24"/>
  <sheetViews>
    <sheetView zoomScale="90" zoomScaleNormal="90" zoomScaleSheetLayoutView="115" workbookViewId="0" topLeftCell="A1">
      <pane xSplit="4" ySplit="8" topLeftCell="G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G3" sqref="G3"/>
    </sheetView>
  </sheetViews>
  <sheetFormatPr defaultColWidth="9.140625" defaultRowHeight="15" outlineLevelCol="1"/>
  <cols>
    <col min="1" max="1" width="6.7109375" style="6" customWidth="1"/>
    <col min="2" max="2" width="11.421875" style="6" customWidth="1"/>
    <col min="3" max="3" width="8.7109375" style="6" customWidth="1"/>
    <col min="4" max="4" width="46.00390625" style="7" customWidth="1"/>
    <col min="5" max="5" width="15.7109375" style="48" hidden="1" customWidth="1"/>
    <col min="6" max="6" width="15.421875" style="48" hidden="1" customWidth="1"/>
    <col min="7" max="7" width="15.57421875" style="48" customWidth="1"/>
    <col min="8" max="10" width="14.28125" style="48" hidden="1" customWidth="1" outlineLevel="1"/>
    <col min="11" max="11" width="15.421875" style="48" hidden="1" customWidth="1" outlineLevel="1"/>
    <col min="12" max="12" width="15.57421875" style="48" hidden="1" customWidth="1" outlineLevel="1"/>
    <col min="13" max="13" width="15.00390625" style="48" hidden="1" customWidth="1" outlineLevel="1"/>
    <col min="14" max="14" width="15.421875" style="163" hidden="1" customWidth="1" outlineLevel="1"/>
    <col min="15" max="15" width="16.140625" style="48" hidden="1" customWidth="1" outlineLevel="1"/>
    <col min="16" max="16" width="11.140625" style="38" hidden="1" customWidth="1" outlineLevel="1"/>
    <col min="17" max="17" width="11.8515625" style="38" hidden="1" customWidth="1" outlineLevel="1"/>
    <col min="18" max="18" width="9.140625" style="8" customWidth="1" collapsed="1"/>
    <col min="19" max="19" width="18.57421875" style="8" customWidth="1"/>
    <col min="20" max="16384" width="9.140625" style="8" customWidth="1"/>
  </cols>
  <sheetData>
    <row r="1" spans="5:17" ht="12">
      <c r="E1" s="52"/>
      <c r="G1" s="3" t="s">
        <v>89</v>
      </c>
      <c r="H1" s="52"/>
      <c r="I1" s="41"/>
      <c r="J1" s="52"/>
      <c r="K1" s="3"/>
      <c r="L1" s="41"/>
      <c r="M1" s="41"/>
      <c r="O1" s="41"/>
      <c r="P1" s="34"/>
      <c r="Q1" s="34"/>
    </row>
    <row r="2" spans="5:17" ht="46.5" customHeight="1">
      <c r="E2" s="53"/>
      <c r="G2" s="4" t="s">
        <v>16</v>
      </c>
      <c r="H2" s="53"/>
      <c r="I2" s="148"/>
      <c r="J2" s="53"/>
      <c r="K2" s="4"/>
      <c r="L2" s="42"/>
      <c r="M2" s="42"/>
      <c r="N2" s="161"/>
      <c r="O2" s="42"/>
      <c r="P2" s="35"/>
      <c r="Q2" s="35"/>
    </row>
    <row r="3" spans="4:17" ht="13.5" customHeight="1">
      <c r="D3" s="9"/>
      <c r="E3" s="52"/>
      <c r="G3" s="52" t="s">
        <v>594</v>
      </c>
      <c r="H3" s="52"/>
      <c r="I3" s="41"/>
      <c r="J3" s="52"/>
      <c r="K3" s="52"/>
      <c r="L3" s="41"/>
      <c r="M3" s="41"/>
      <c r="O3" s="41"/>
      <c r="P3" s="3"/>
      <c r="Q3" s="3"/>
    </row>
    <row r="4" spans="5:17" ht="12">
      <c r="E4" s="43"/>
      <c r="F4" s="43"/>
      <c r="G4" s="43"/>
      <c r="H4" s="43"/>
      <c r="I4" s="43"/>
      <c r="J4" s="43"/>
      <c r="K4" s="43"/>
      <c r="L4" s="43"/>
      <c r="M4" s="43"/>
      <c r="N4" s="164"/>
      <c r="O4" s="43"/>
      <c r="P4" s="32"/>
      <c r="Q4" s="32"/>
    </row>
    <row r="5" spans="1:17" ht="71.25" customHeight="1">
      <c r="A5" s="191" t="s">
        <v>592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14"/>
      <c r="Q5" s="114"/>
    </row>
    <row r="6" spans="4:17" ht="12">
      <c r="D6" s="10"/>
      <c r="E6" s="44"/>
      <c r="F6" s="44"/>
      <c r="G6" s="44"/>
      <c r="H6" s="44"/>
      <c r="I6" s="44"/>
      <c r="J6" s="44"/>
      <c r="K6" s="44"/>
      <c r="L6" s="44"/>
      <c r="M6" s="44"/>
      <c r="N6" s="161"/>
      <c r="O6" s="44"/>
      <c r="P6" s="36"/>
      <c r="Q6" s="36"/>
    </row>
    <row r="7" spans="4:17" ht="12">
      <c r="D7" s="10"/>
      <c r="E7" s="44"/>
      <c r="F7" s="44"/>
      <c r="G7" s="44"/>
      <c r="H7" s="44"/>
      <c r="I7" s="44"/>
      <c r="J7" s="44"/>
      <c r="K7" s="44"/>
      <c r="L7" s="44"/>
      <c r="M7" s="44"/>
      <c r="N7" s="161"/>
      <c r="O7" s="44"/>
      <c r="P7" s="36"/>
      <c r="Q7" s="36"/>
    </row>
    <row r="8" spans="1:17" s="12" customFormat="1" ht="43.5" customHeight="1">
      <c r="A8" s="11" t="s">
        <v>23</v>
      </c>
      <c r="B8" s="11" t="s">
        <v>24</v>
      </c>
      <c r="C8" s="11" t="s">
        <v>25</v>
      </c>
      <c r="D8" s="11" t="s">
        <v>26</v>
      </c>
      <c r="E8" s="45" t="s">
        <v>157</v>
      </c>
      <c r="F8" s="45" t="s">
        <v>158</v>
      </c>
      <c r="G8" s="45" t="s">
        <v>157</v>
      </c>
      <c r="H8" s="45" t="s">
        <v>433</v>
      </c>
      <c r="I8" s="45" t="s">
        <v>440</v>
      </c>
      <c r="J8" s="51" t="s">
        <v>511</v>
      </c>
      <c r="K8" s="45" t="s">
        <v>444</v>
      </c>
      <c r="L8" s="45" t="s">
        <v>446</v>
      </c>
      <c r="M8" s="45" t="s">
        <v>447</v>
      </c>
      <c r="N8" s="162" t="s">
        <v>464</v>
      </c>
      <c r="O8" s="45" t="s">
        <v>469</v>
      </c>
      <c r="P8" s="45" t="s">
        <v>538</v>
      </c>
      <c r="Q8" s="45"/>
    </row>
    <row r="9" spans="1:17" ht="12">
      <c r="A9" s="5" t="s">
        <v>28</v>
      </c>
      <c r="B9" s="5"/>
      <c r="C9" s="5"/>
      <c r="D9" s="15" t="s">
        <v>29</v>
      </c>
      <c r="E9" s="117">
        <f>E10+E14+E31+E63+E78+E84+E74</f>
        <v>54438.9</v>
      </c>
      <c r="F9" s="117">
        <f aca="true" t="shared" si="0" ref="F9:Q9">F10+F14+F31+F63+F78+F84+F74</f>
        <v>54573.9</v>
      </c>
      <c r="G9" s="117">
        <f t="shared" si="0"/>
        <v>135</v>
      </c>
      <c r="H9" s="117">
        <f t="shared" si="0"/>
        <v>0</v>
      </c>
      <c r="I9" s="117">
        <f t="shared" si="0"/>
        <v>0</v>
      </c>
      <c r="J9" s="117">
        <f t="shared" si="0"/>
        <v>0</v>
      </c>
      <c r="K9" s="117">
        <f t="shared" si="0"/>
        <v>0</v>
      </c>
      <c r="L9" s="117">
        <f t="shared" si="0"/>
        <v>0</v>
      </c>
      <c r="M9" s="117">
        <f t="shared" si="0"/>
        <v>0</v>
      </c>
      <c r="N9" s="165">
        <f t="shared" si="0"/>
        <v>0</v>
      </c>
      <c r="O9" s="117">
        <f t="shared" si="0"/>
        <v>0</v>
      </c>
      <c r="P9" s="117">
        <f t="shared" si="0"/>
        <v>0</v>
      </c>
      <c r="Q9" s="117">
        <f t="shared" si="0"/>
        <v>0</v>
      </c>
    </row>
    <row r="10" spans="1:17" ht="36" hidden="1">
      <c r="A10" s="5" t="s">
        <v>33</v>
      </c>
      <c r="B10" s="16"/>
      <c r="C10" s="5"/>
      <c r="D10" s="13" t="s">
        <v>34</v>
      </c>
      <c r="E10" s="117">
        <f aca="true" t="shared" si="1" ref="E10:Q12">E11</f>
        <v>1351.6</v>
      </c>
      <c r="F10" s="117">
        <f t="shared" si="1"/>
        <v>1351.6</v>
      </c>
      <c r="G10" s="14">
        <f t="shared" si="1"/>
        <v>0</v>
      </c>
      <c r="H10" s="14">
        <f t="shared" si="1"/>
        <v>0</v>
      </c>
      <c r="I10" s="150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62">
        <f t="shared" si="1"/>
        <v>0</v>
      </c>
      <c r="O10" s="14">
        <f t="shared" si="1"/>
        <v>0</v>
      </c>
      <c r="P10" s="14">
        <f t="shared" si="1"/>
        <v>0</v>
      </c>
      <c r="Q10" s="14">
        <f t="shared" si="1"/>
        <v>0</v>
      </c>
    </row>
    <row r="11" spans="1:17" ht="25.5" hidden="1">
      <c r="A11" s="17"/>
      <c r="B11" s="62" t="s">
        <v>407</v>
      </c>
      <c r="C11" s="11"/>
      <c r="D11" s="82" t="s">
        <v>151</v>
      </c>
      <c r="E11" s="93">
        <f t="shared" si="1"/>
        <v>1351.6</v>
      </c>
      <c r="F11" s="93">
        <f t="shared" si="1"/>
        <v>1351.6</v>
      </c>
      <c r="G11" s="71">
        <f t="shared" si="1"/>
        <v>0</v>
      </c>
      <c r="H11" s="71">
        <f t="shared" si="1"/>
        <v>0</v>
      </c>
      <c r="I11" s="75">
        <f t="shared" si="1"/>
        <v>0</v>
      </c>
      <c r="J11" s="71">
        <f t="shared" si="1"/>
        <v>0</v>
      </c>
      <c r="K11" s="71">
        <f t="shared" si="1"/>
        <v>0</v>
      </c>
      <c r="L11" s="71">
        <f t="shared" si="1"/>
        <v>0</v>
      </c>
      <c r="M11" s="71">
        <f t="shared" si="1"/>
        <v>0</v>
      </c>
      <c r="N11" s="122">
        <f t="shared" si="1"/>
        <v>0</v>
      </c>
      <c r="O11" s="71">
        <f t="shared" si="1"/>
        <v>0</v>
      </c>
      <c r="P11" s="71">
        <f t="shared" si="1"/>
        <v>0</v>
      </c>
      <c r="Q11" s="71">
        <f t="shared" si="1"/>
        <v>0</v>
      </c>
    </row>
    <row r="12" spans="1:17" ht="12.75" hidden="1">
      <c r="A12" s="17"/>
      <c r="B12" s="65" t="s">
        <v>410</v>
      </c>
      <c r="C12" s="40"/>
      <c r="D12" s="56" t="s">
        <v>93</v>
      </c>
      <c r="E12" s="77">
        <f t="shared" si="1"/>
        <v>1351.6</v>
      </c>
      <c r="F12" s="77">
        <f t="shared" si="1"/>
        <v>1351.6</v>
      </c>
      <c r="G12" s="67">
        <f t="shared" si="1"/>
        <v>0</v>
      </c>
      <c r="H12" s="67">
        <f t="shared" si="1"/>
        <v>0</v>
      </c>
      <c r="I12" s="69">
        <f t="shared" si="1"/>
        <v>0</v>
      </c>
      <c r="J12" s="67">
        <f t="shared" si="1"/>
        <v>0</v>
      </c>
      <c r="K12" s="67">
        <f t="shared" si="1"/>
        <v>0</v>
      </c>
      <c r="L12" s="67">
        <f t="shared" si="1"/>
        <v>0</v>
      </c>
      <c r="M12" s="67">
        <f t="shared" si="1"/>
        <v>0</v>
      </c>
      <c r="N12" s="166">
        <f t="shared" si="1"/>
        <v>0</v>
      </c>
      <c r="O12" s="67">
        <f t="shared" si="1"/>
        <v>0</v>
      </c>
      <c r="P12" s="67">
        <f t="shared" si="1"/>
        <v>0</v>
      </c>
      <c r="Q12" s="67">
        <f t="shared" si="1"/>
        <v>0</v>
      </c>
    </row>
    <row r="13" spans="1:17" ht="51" hidden="1">
      <c r="A13" s="17"/>
      <c r="B13" s="65"/>
      <c r="C13" s="40" t="s">
        <v>2</v>
      </c>
      <c r="D13" s="66" t="s">
        <v>94</v>
      </c>
      <c r="E13" s="77">
        <v>1351.6</v>
      </c>
      <c r="F13" s="91">
        <f>E13+SUM(G13:Q13)</f>
        <v>1351.6</v>
      </c>
      <c r="G13" s="67"/>
      <c r="H13" s="67"/>
      <c r="I13" s="69"/>
      <c r="J13" s="67"/>
      <c r="K13" s="67"/>
      <c r="L13" s="67"/>
      <c r="M13" s="67"/>
      <c r="N13" s="166"/>
      <c r="O13" s="67"/>
      <c r="P13" s="67"/>
      <c r="Q13" s="67"/>
    </row>
    <row r="14" spans="1:17" ht="51" hidden="1">
      <c r="A14" s="5" t="s">
        <v>30</v>
      </c>
      <c r="B14" s="16"/>
      <c r="C14" s="5"/>
      <c r="D14" s="109" t="s">
        <v>31</v>
      </c>
      <c r="E14" s="117">
        <f>E19+E28+E15</f>
        <v>6342.199999999999</v>
      </c>
      <c r="F14" s="117">
        <f aca="true" t="shared" si="2" ref="F14:Q14">F19+F28+F15</f>
        <v>6342.199999999999</v>
      </c>
      <c r="G14" s="117">
        <f t="shared" si="2"/>
        <v>0</v>
      </c>
      <c r="H14" s="117">
        <f t="shared" si="2"/>
        <v>0</v>
      </c>
      <c r="I14" s="149">
        <f t="shared" si="2"/>
        <v>0</v>
      </c>
      <c r="J14" s="117">
        <f t="shared" si="2"/>
        <v>0</v>
      </c>
      <c r="K14" s="117">
        <f t="shared" si="2"/>
        <v>0</v>
      </c>
      <c r="L14" s="117">
        <f t="shared" si="2"/>
        <v>0</v>
      </c>
      <c r="M14" s="117">
        <f t="shared" si="2"/>
        <v>0</v>
      </c>
      <c r="N14" s="165">
        <f t="shared" si="2"/>
        <v>0</v>
      </c>
      <c r="O14" s="117">
        <f t="shared" si="2"/>
        <v>0</v>
      </c>
      <c r="P14" s="117">
        <f t="shared" si="2"/>
        <v>0</v>
      </c>
      <c r="Q14" s="117">
        <f t="shared" si="2"/>
        <v>0</v>
      </c>
    </row>
    <row r="15" spans="1:17" ht="38.25" hidden="1">
      <c r="A15" s="5"/>
      <c r="B15" s="62" t="s">
        <v>254</v>
      </c>
      <c r="C15" s="11"/>
      <c r="D15" s="59" t="s">
        <v>432</v>
      </c>
      <c r="E15" s="93">
        <f>E16</f>
        <v>10</v>
      </c>
      <c r="F15" s="93">
        <f aca="true" t="shared" si="3" ref="F15:Q17">F16</f>
        <v>10</v>
      </c>
      <c r="G15" s="93">
        <f t="shared" si="3"/>
        <v>0</v>
      </c>
      <c r="H15" s="93">
        <f t="shared" si="3"/>
        <v>0</v>
      </c>
      <c r="I15" s="129">
        <f t="shared" si="3"/>
        <v>0</v>
      </c>
      <c r="J15" s="93">
        <f t="shared" si="3"/>
        <v>0</v>
      </c>
      <c r="K15" s="93">
        <f t="shared" si="3"/>
        <v>0</v>
      </c>
      <c r="L15" s="93">
        <f t="shared" si="3"/>
        <v>0</v>
      </c>
      <c r="M15" s="93">
        <f t="shared" si="3"/>
        <v>0</v>
      </c>
      <c r="N15" s="167">
        <f t="shared" si="3"/>
        <v>0</v>
      </c>
      <c r="O15" s="93">
        <f t="shared" si="3"/>
        <v>0</v>
      </c>
      <c r="P15" s="93">
        <f t="shared" si="3"/>
        <v>0</v>
      </c>
      <c r="Q15" s="93">
        <f t="shared" si="3"/>
        <v>0</v>
      </c>
    </row>
    <row r="16" spans="1:17" ht="38.25" hidden="1">
      <c r="A16" s="5"/>
      <c r="B16" s="80" t="s">
        <v>255</v>
      </c>
      <c r="C16" s="97"/>
      <c r="D16" s="60" t="s">
        <v>257</v>
      </c>
      <c r="E16" s="77">
        <f>E17</f>
        <v>10</v>
      </c>
      <c r="F16" s="77">
        <f t="shared" si="3"/>
        <v>10</v>
      </c>
      <c r="G16" s="77">
        <f t="shared" si="3"/>
        <v>0</v>
      </c>
      <c r="H16" s="77">
        <f t="shared" si="3"/>
        <v>0</v>
      </c>
      <c r="I16" s="94">
        <f t="shared" si="3"/>
        <v>0</v>
      </c>
      <c r="J16" s="77">
        <f t="shared" si="3"/>
        <v>0</v>
      </c>
      <c r="K16" s="77">
        <f t="shared" si="3"/>
        <v>0</v>
      </c>
      <c r="L16" s="77">
        <f t="shared" si="3"/>
        <v>0</v>
      </c>
      <c r="M16" s="77">
        <f t="shared" si="3"/>
        <v>0</v>
      </c>
      <c r="N16" s="168">
        <f t="shared" si="3"/>
        <v>0</v>
      </c>
      <c r="O16" s="77">
        <f t="shared" si="3"/>
        <v>0</v>
      </c>
      <c r="P16" s="77">
        <f t="shared" si="3"/>
        <v>0</v>
      </c>
      <c r="Q16" s="77">
        <f t="shared" si="3"/>
        <v>0</v>
      </c>
    </row>
    <row r="17" spans="1:17" ht="25.5" hidden="1">
      <c r="A17" s="5"/>
      <c r="B17" s="65" t="s">
        <v>256</v>
      </c>
      <c r="C17" s="40"/>
      <c r="D17" s="56" t="s">
        <v>258</v>
      </c>
      <c r="E17" s="77">
        <f>E18</f>
        <v>10</v>
      </c>
      <c r="F17" s="77">
        <f t="shared" si="3"/>
        <v>10</v>
      </c>
      <c r="G17" s="77">
        <f t="shared" si="3"/>
        <v>0</v>
      </c>
      <c r="H17" s="77">
        <f t="shared" si="3"/>
        <v>0</v>
      </c>
      <c r="I17" s="94">
        <f t="shared" si="3"/>
        <v>0</v>
      </c>
      <c r="J17" s="77">
        <f t="shared" si="3"/>
        <v>0</v>
      </c>
      <c r="K17" s="77">
        <f t="shared" si="3"/>
        <v>0</v>
      </c>
      <c r="L17" s="77">
        <f t="shared" si="3"/>
        <v>0</v>
      </c>
      <c r="M17" s="77">
        <f t="shared" si="3"/>
        <v>0</v>
      </c>
      <c r="N17" s="168">
        <f t="shared" si="3"/>
        <v>0</v>
      </c>
      <c r="O17" s="77">
        <f t="shared" si="3"/>
        <v>0</v>
      </c>
      <c r="P17" s="77">
        <f t="shared" si="3"/>
        <v>0</v>
      </c>
      <c r="Q17" s="77">
        <f t="shared" si="3"/>
        <v>0</v>
      </c>
    </row>
    <row r="18" spans="1:17" ht="25.5" hidden="1">
      <c r="A18" s="5"/>
      <c r="B18" s="65"/>
      <c r="C18" s="40" t="s">
        <v>3</v>
      </c>
      <c r="D18" s="66" t="s">
        <v>95</v>
      </c>
      <c r="E18" s="77">
        <v>10</v>
      </c>
      <c r="F18" s="91">
        <f>E18+SUM(G18:Q18)</f>
        <v>10</v>
      </c>
      <c r="G18" s="117"/>
      <c r="H18" s="117"/>
      <c r="I18" s="149"/>
      <c r="J18" s="123"/>
      <c r="K18" s="117"/>
      <c r="L18" s="117"/>
      <c r="M18" s="117"/>
      <c r="N18" s="165"/>
      <c r="O18" s="117"/>
      <c r="P18" s="117"/>
      <c r="Q18" s="117"/>
    </row>
    <row r="19" spans="1:17" ht="25.5" hidden="1">
      <c r="A19" s="17"/>
      <c r="B19" s="62" t="s">
        <v>407</v>
      </c>
      <c r="C19" s="11"/>
      <c r="D19" s="82" t="s">
        <v>151</v>
      </c>
      <c r="E19" s="93">
        <f>E20+E24+E26</f>
        <v>5964.299999999999</v>
      </c>
      <c r="F19" s="93">
        <f aca="true" t="shared" si="4" ref="F19:Q19">F20+F24+F26</f>
        <v>5964.299999999999</v>
      </c>
      <c r="G19" s="71">
        <f t="shared" si="4"/>
        <v>0</v>
      </c>
      <c r="H19" s="71">
        <f t="shared" si="4"/>
        <v>0</v>
      </c>
      <c r="I19" s="75">
        <f t="shared" si="4"/>
        <v>0</v>
      </c>
      <c r="J19" s="71">
        <f t="shared" si="4"/>
        <v>0</v>
      </c>
      <c r="K19" s="71">
        <f t="shared" si="4"/>
        <v>0</v>
      </c>
      <c r="L19" s="71">
        <f t="shared" si="4"/>
        <v>0</v>
      </c>
      <c r="M19" s="71">
        <f t="shared" si="4"/>
        <v>0</v>
      </c>
      <c r="N19" s="122">
        <f t="shared" si="4"/>
        <v>0</v>
      </c>
      <c r="O19" s="71">
        <f t="shared" si="4"/>
        <v>0</v>
      </c>
      <c r="P19" s="71">
        <f t="shared" si="4"/>
        <v>0</v>
      </c>
      <c r="Q19" s="71">
        <f t="shared" si="4"/>
        <v>0</v>
      </c>
    </row>
    <row r="20" spans="1:17" ht="25.5" hidden="1">
      <c r="A20" s="17"/>
      <c r="B20" s="65" t="s">
        <v>409</v>
      </c>
      <c r="C20" s="40"/>
      <c r="D20" s="81" t="s">
        <v>164</v>
      </c>
      <c r="E20" s="77">
        <f>E21+E22+E23</f>
        <v>2581.1</v>
      </c>
      <c r="F20" s="77">
        <f>F21+F22+F23</f>
        <v>2581.1</v>
      </c>
      <c r="G20" s="67">
        <f aca="true" t="shared" si="5" ref="G20:Q20">G21+G22+G23</f>
        <v>0</v>
      </c>
      <c r="H20" s="67">
        <f t="shared" si="5"/>
        <v>0</v>
      </c>
      <c r="I20" s="69">
        <f t="shared" si="5"/>
        <v>0</v>
      </c>
      <c r="J20" s="67">
        <f t="shared" si="5"/>
        <v>0</v>
      </c>
      <c r="K20" s="67">
        <f t="shared" si="5"/>
        <v>0</v>
      </c>
      <c r="L20" s="67">
        <f t="shared" si="5"/>
        <v>0</v>
      </c>
      <c r="M20" s="67">
        <f t="shared" si="5"/>
        <v>0</v>
      </c>
      <c r="N20" s="166">
        <f t="shared" si="5"/>
        <v>0</v>
      </c>
      <c r="O20" s="67">
        <f t="shared" si="5"/>
        <v>0</v>
      </c>
      <c r="P20" s="67">
        <f t="shared" si="5"/>
        <v>0</v>
      </c>
      <c r="Q20" s="67">
        <f t="shared" si="5"/>
        <v>0</v>
      </c>
    </row>
    <row r="21" spans="1:17" ht="51" hidden="1">
      <c r="A21" s="17"/>
      <c r="B21" s="65"/>
      <c r="C21" s="40" t="s">
        <v>2</v>
      </c>
      <c r="D21" s="66" t="s">
        <v>94</v>
      </c>
      <c r="E21" s="77">
        <f>2160.2</f>
        <v>2160.2</v>
      </c>
      <c r="F21" s="91">
        <f>E21+SUM(G21:Q21)</f>
        <v>2160.2</v>
      </c>
      <c r="G21" s="67"/>
      <c r="H21" s="67"/>
      <c r="I21" s="69"/>
      <c r="J21" s="67"/>
      <c r="K21" s="67"/>
      <c r="L21" s="67"/>
      <c r="M21" s="67"/>
      <c r="N21" s="166"/>
      <c r="O21" s="67"/>
      <c r="P21" s="67"/>
      <c r="Q21" s="67"/>
    </row>
    <row r="22" spans="1:17" ht="25.5" hidden="1">
      <c r="A22" s="17"/>
      <c r="B22" s="65"/>
      <c r="C22" s="40" t="s">
        <v>3</v>
      </c>
      <c r="D22" s="66" t="s">
        <v>95</v>
      </c>
      <c r="E22" s="77">
        <f>420.5</f>
        <v>420.5</v>
      </c>
      <c r="F22" s="91">
        <f>E22+SUM(G22:Q22)</f>
        <v>420.5</v>
      </c>
      <c r="G22" s="67"/>
      <c r="H22" s="67"/>
      <c r="I22" s="151"/>
      <c r="J22" s="68"/>
      <c r="K22" s="67"/>
      <c r="L22" s="69"/>
      <c r="M22" s="67"/>
      <c r="N22" s="166"/>
      <c r="O22" s="67"/>
      <c r="P22" s="67"/>
      <c r="Q22" s="67"/>
    </row>
    <row r="23" spans="1:17" ht="12.75" hidden="1">
      <c r="A23" s="17"/>
      <c r="B23" s="65"/>
      <c r="C23" s="40" t="s">
        <v>4</v>
      </c>
      <c r="D23" s="66" t="s">
        <v>5</v>
      </c>
      <c r="E23" s="77">
        <f>0.4</f>
        <v>0.4</v>
      </c>
      <c r="F23" s="91">
        <f>E23+SUM(G23:Q23)</f>
        <v>0.4</v>
      </c>
      <c r="G23" s="67"/>
      <c r="H23" s="67"/>
      <c r="I23" s="151"/>
      <c r="J23" s="68"/>
      <c r="K23" s="67"/>
      <c r="L23" s="69"/>
      <c r="M23" s="67"/>
      <c r="N23" s="166"/>
      <c r="O23" s="67"/>
      <c r="P23" s="67"/>
      <c r="Q23" s="67"/>
    </row>
    <row r="24" spans="1:17" ht="25.5" hidden="1">
      <c r="A24" s="17"/>
      <c r="B24" s="65" t="s">
        <v>408</v>
      </c>
      <c r="C24" s="40"/>
      <c r="D24" s="81" t="s">
        <v>101</v>
      </c>
      <c r="E24" s="77">
        <f>E25</f>
        <v>1351.6</v>
      </c>
      <c r="F24" s="77">
        <f aca="true" t="shared" si="6" ref="F24:Q24">F25</f>
        <v>1351.6</v>
      </c>
      <c r="G24" s="67">
        <f t="shared" si="6"/>
        <v>0</v>
      </c>
      <c r="H24" s="67">
        <f t="shared" si="6"/>
        <v>0</v>
      </c>
      <c r="I24" s="69">
        <f t="shared" si="6"/>
        <v>0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7">
        <f t="shared" si="6"/>
        <v>0</v>
      </c>
      <c r="N24" s="166">
        <f t="shared" si="6"/>
        <v>0</v>
      </c>
      <c r="O24" s="67">
        <f t="shared" si="6"/>
        <v>0</v>
      </c>
      <c r="P24" s="67">
        <f t="shared" si="6"/>
        <v>0</v>
      </c>
      <c r="Q24" s="67">
        <f t="shared" si="6"/>
        <v>0</v>
      </c>
    </row>
    <row r="25" spans="1:17" ht="51" hidden="1">
      <c r="A25" s="17"/>
      <c r="B25" s="40"/>
      <c r="C25" s="40" t="s">
        <v>2</v>
      </c>
      <c r="D25" s="66" t="s">
        <v>94</v>
      </c>
      <c r="E25" s="77">
        <f>1351.6</f>
        <v>1351.6</v>
      </c>
      <c r="F25" s="91">
        <f>E25+SUM(G25:Q25)</f>
        <v>1351.6</v>
      </c>
      <c r="G25" s="67"/>
      <c r="H25" s="67"/>
      <c r="I25" s="151"/>
      <c r="J25" s="68"/>
      <c r="K25" s="67"/>
      <c r="L25" s="67"/>
      <c r="M25" s="67"/>
      <c r="N25" s="166"/>
      <c r="O25" s="67"/>
      <c r="P25" s="67"/>
      <c r="Q25" s="67"/>
    </row>
    <row r="26" spans="1:17" ht="33" customHeight="1" hidden="1">
      <c r="A26" s="17"/>
      <c r="B26" s="65" t="s">
        <v>411</v>
      </c>
      <c r="C26" s="40"/>
      <c r="D26" s="81" t="s">
        <v>92</v>
      </c>
      <c r="E26" s="77">
        <f>E27</f>
        <v>2031.6</v>
      </c>
      <c r="F26" s="77">
        <f aca="true" t="shared" si="7" ref="F26:Q26">F27</f>
        <v>2031.6</v>
      </c>
      <c r="G26" s="67">
        <f t="shared" si="7"/>
        <v>0</v>
      </c>
      <c r="H26" s="67">
        <f t="shared" si="7"/>
        <v>0</v>
      </c>
      <c r="I26" s="69">
        <f t="shared" si="7"/>
        <v>0</v>
      </c>
      <c r="J26" s="67">
        <f t="shared" si="7"/>
        <v>0</v>
      </c>
      <c r="K26" s="67">
        <f t="shared" si="7"/>
        <v>0</v>
      </c>
      <c r="L26" s="67">
        <f t="shared" si="7"/>
        <v>0</v>
      </c>
      <c r="M26" s="67">
        <f t="shared" si="7"/>
        <v>0</v>
      </c>
      <c r="N26" s="166">
        <f t="shared" si="7"/>
        <v>0</v>
      </c>
      <c r="O26" s="67">
        <f t="shared" si="7"/>
        <v>0</v>
      </c>
      <c r="P26" s="67">
        <f t="shared" si="7"/>
        <v>0</v>
      </c>
      <c r="Q26" s="67">
        <f t="shared" si="7"/>
        <v>0</v>
      </c>
    </row>
    <row r="27" spans="1:17" ht="63" customHeight="1" hidden="1">
      <c r="A27" s="17"/>
      <c r="B27" s="65"/>
      <c r="C27" s="40" t="s">
        <v>2</v>
      </c>
      <c r="D27" s="66" t="s">
        <v>94</v>
      </c>
      <c r="E27" s="77">
        <v>2031.6</v>
      </c>
      <c r="F27" s="91">
        <f>E27+SUM(G27:Q27)</f>
        <v>2031.6</v>
      </c>
      <c r="G27" s="67"/>
      <c r="H27" s="67"/>
      <c r="I27" s="151"/>
      <c r="J27" s="68"/>
      <c r="K27" s="67"/>
      <c r="L27" s="67"/>
      <c r="M27" s="67"/>
      <c r="N27" s="166"/>
      <c r="O27" s="67"/>
      <c r="P27" s="67"/>
      <c r="Q27" s="67"/>
    </row>
    <row r="28" spans="1:17" ht="38.25" hidden="1">
      <c r="A28" s="17"/>
      <c r="B28" s="62" t="s">
        <v>412</v>
      </c>
      <c r="C28" s="11"/>
      <c r="D28" s="111" t="s">
        <v>139</v>
      </c>
      <c r="E28" s="93">
        <f>E29</f>
        <v>367.9</v>
      </c>
      <c r="F28" s="93">
        <f aca="true" t="shared" si="8" ref="F28:Q29">F29</f>
        <v>367.9</v>
      </c>
      <c r="G28" s="71">
        <f t="shared" si="8"/>
        <v>0</v>
      </c>
      <c r="H28" s="71">
        <f t="shared" si="8"/>
        <v>0</v>
      </c>
      <c r="I28" s="75">
        <f t="shared" si="8"/>
        <v>0</v>
      </c>
      <c r="J28" s="71">
        <f t="shared" si="8"/>
        <v>0</v>
      </c>
      <c r="K28" s="71">
        <f t="shared" si="8"/>
        <v>0</v>
      </c>
      <c r="L28" s="71">
        <f t="shared" si="8"/>
        <v>0</v>
      </c>
      <c r="M28" s="71">
        <f t="shared" si="8"/>
        <v>0</v>
      </c>
      <c r="N28" s="122">
        <f t="shared" si="8"/>
        <v>0</v>
      </c>
      <c r="O28" s="71">
        <f t="shared" si="8"/>
        <v>0</v>
      </c>
      <c r="P28" s="71">
        <f t="shared" si="8"/>
        <v>0</v>
      </c>
      <c r="Q28" s="71">
        <f t="shared" si="8"/>
        <v>0</v>
      </c>
    </row>
    <row r="29" spans="1:17" ht="15" customHeight="1" hidden="1">
      <c r="A29" s="5"/>
      <c r="B29" s="65" t="s">
        <v>475</v>
      </c>
      <c r="C29" s="40"/>
      <c r="D29" s="66" t="s">
        <v>499</v>
      </c>
      <c r="E29" s="77">
        <f>E30</f>
        <v>367.9</v>
      </c>
      <c r="F29" s="77">
        <f t="shared" si="8"/>
        <v>367.9</v>
      </c>
      <c r="G29" s="67">
        <f t="shared" si="8"/>
        <v>0</v>
      </c>
      <c r="H29" s="67">
        <f t="shared" si="8"/>
        <v>0</v>
      </c>
      <c r="I29" s="69">
        <f t="shared" si="8"/>
        <v>0</v>
      </c>
      <c r="J29" s="67">
        <f t="shared" si="8"/>
        <v>0</v>
      </c>
      <c r="K29" s="67">
        <f t="shared" si="8"/>
        <v>0</v>
      </c>
      <c r="L29" s="67">
        <f t="shared" si="8"/>
        <v>0</v>
      </c>
      <c r="M29" s="67">
        <f t="shared" si="8"/>
        <v>0</v>
      </c>
      <c r="N29" s="166">
        <f t="shared" si="8"/>
        <v>0</v>
      </c>
      <c r="O29" s="67">
        <f t="shared" si="8"/>
        <v>0</v>
      </c>
      <c r="P29" s="67">
        <f t="shared" si="8"/>
        <v>0</v>
      </c>
      <c r="Q29" s="67">
        <f t="shared" si="8"/>
        <v>0</v>
      </c>
    </row>
    <row r="30" spans="1:17" ht="12.75" hidden="1">
      <c r="A30" s="17"/>
      <c r="B30" s="65"/>
      <c r="C30" s="40" t="s">
        <v>9</v>
      </c>
      <c r="D30" s="66" t="s">
        <v>37</v>
      </c>
      <c r="E30" s="77">
        <v>367.9</v>
      </c>
      <c r="F30" s="91">
        <f>E30+SUM(G30:Q30)</f>
        <v>367.9</v>
      </c>
      <c r="G30" s="67"/>
      <c r="H30" s="67"/>
      <c r="I30" s="151"/>
      <c r="J30" s="68"/>
      <c r="K30" s="67"/>
      <c r="L30" s="67"/>
      <c r="M30" s="67"/>
      <c r="N30" s="166"/>
      <c r="O30" s="67"/>
      <c r="P30" s="67"/>
      <c r="Q30" s="67"/>
    </row>
    <row r="31" spans="1:17" ht="48">
      <c r="A31" s="5" t="s">
        <v>35</v>
      </c>
      <c r="B31" s="18"/>
      <c r="C31" s="17"/>
      <c r="D31" s="13" t="s">
        <v>36</v>
      </c>
      <c r="E31" s="118">
        <f>E39+E46+E32+E57+E60+E43</f>
        <v>27789.399999999998</v>
      </c>
      <c r="F31" s="118">
        <f aca="true" t="shared" si="9" ref="F31:Q31">F39+F46+F32+F57+F60+F43</f>
        <v>27924.399999999998</v>
      </c>
      <c r="G31" s="118">
        <f t="shared" si="9"/>
        <v>135</v>
      </c>
      <c r="H31" s="118">
        <f t="shared" si="9"/>
        <v>0</v>
      </c>
      <c r="I31" s="118">
        <f t="shared" si="9"/>
        <v>0</v>
      </c>
      <c r="J31" s="118">
        <f t="shared" si="9"/>
        <v>0</v>
      </c>
      <c r="K31" s="118">
        <f t="shared" si="9"/>
        <v>0</v>
      </c>
      <c r="L31" s="118">
        <f t="shared" si="9"/>
        <v>0</v>
      </c>
      <c r="M31" s="118">
        <f t="shared" si="9"/>
        <v>0</v>
      </c>
      <c r="N31" s="118">
        <f t="shared" si="9"/>
        <v>0</v>
      </c>
      <c r="O31" s="118">
        <f t="shared" si="9"/>
        <v>0</v>
      </c>
      <c r="P31" s="118">
        <f t="shared" si="9"/>
        <v>0</v>
      </c>
      <c r="Q31" s="118">
        <f t="shared" si="9"/>
        <v>0</v>
      </c>
    </row>
    <row r="32" spans="1:17" s="24" customFormat="1" ht="51" hidden="1">
      <c r="A32" s="17"/>
      <c r="B32" s="62" t="s">
        <v>172</v>
      </c>
      <c r="C32" s="11"/>
      <c r="D32" s="59" t="s">
        <v>107</v>
      </c>
      <c r="E32" s="71">
        <f aca="true" t="shared" si="10" ref="E32:Q34">E33</f>
        <v>6914.6</v>
      </c>
      <c r="F32" s="71">
        <f t="shared" si="10"/>
        <v>6914.6</v>
      </c>
      <c r="G32" s="71">
        <f t="shared" si="10"/>
        <v>0</v>
      </c>
      <c r="H32" s="71">
        <f t="shared" si="10"/>
        <v>0</v>
      </c>
      <c r="I32" s="75">
        <f t="shared" si="10"/>
        <v>0</v>
      </c>
      <c r="J32" s="71">
        <f t="shared" si="10"/>
        <v>0</v>
      </c>
      <c r="K32" s="71">
        <f t="shared" si="10"/>
        <v>0</v>
      </c>
      <c r="L32" s="71">
        <f t="shared" si="10"/>
        <v>0</v>
      </c>
      <c r="M32" s="71">
        <f t="shared" si="10"/>
        <v>0</v>
      </c>
      <c r="N32" s="122">
        <f t="shared" si="10"/>
        <v>0</v>
      </c>
      <c r="O32" s="71">
        <f t="shared" si="10"/>
        <v>0</v>
      </c>
      <c r="P32" s="71">
        <f t="shared" si="10"/>
        <v>0</v>
      </c>
      <c r="Q32" s="71">
        <f t="shared" si="10"/>
        <v>0</v>
      </c>
    </row>
    <row r="33" spans="1:17" s="24" customFormat="1" ht="25.5" hidden="1">
      <c r="A33" s="17"/>
      <c r="B33" s="80" t="s">
        <v>173</v>
      </c>
      <c r="C33" s="40"/>
      <c r="D33" s="60" t="s">
        <v>108</v>
      </c>
      <c r="E33" s="77">
        <f>E34</f>
        <v>6914.6</v>
      </c>
      <c r="F33" s="77">
        <f t="shared" si="10"/>
        <v>6914.6</v>
      </c>
      <c r="G33" s="67">
        <f t="shared" si="10"/>
        <v>0</v>
      </c>
      <c r="H33" s="67">
        <f t="shared" si="10"/>
        <v>0</v>
      </c>
      <c r="I33" s="69">
        <f t="shared" si="10"/>
        <v>0</v>
      </c>
      <c r="J33" s="67">
        <f t="shared" si="10"/>
        <v>0</v>
      </c>
      <c r="K33" s="67">
        <f t="shared" si="10"/>
        <v>0</v>
      </c>
      <c r="L33" s="67">
        <f t="shared" si="10"/>
        <v>0</v>
      </c>
      <c r="M33" s="67">
        <f t="shared" si="10"/>
        <v>0</v>
      </c>
      <c r="N33" s="166">
        <f t="shared" si="10"/>
        <v>0</v>
      </c>
      <c r="O33" s="67">
        <f t="shared" si="10"/>
        <v>0</v>
      </c>
      <c r="P33" s="67">
        <f t="shared" si="10"/>
        <v>0</v>
      </c>
      <c r="Q33" s="67">
        <f t="shared" si="10"/>
        <v>0</v>
      </c>
    </row>
    <row r="34" spans="1:17" s="24" customFormat="1" ht="25.5" hidden="1">
      <c r="A34" s="17"/>
      <c r="B34" s="65" t="s">
        <v>178</v>
      </c>
      <c r="C34" s="40"/>
      <c r="D34" s="66" t="s">
        <v>163</v>
      </c>
      <c r="E34" s="77">
        <f>E35</f>
        <v>6914.6</v>
      </c>
      <c r="F34" s="77">
        <f t="shared" si="10"/>
        <v>6914.6</v>
      </c>
      <c r="G34" s="67">
        <f t="shared" si="10"/>
        <v>0</v>
      </c>
      <c r="H34" s="67">
        <f t="shared" si="10"/>
        <v>0</v>
      </c>
      <c r="I34" s="69">
        <f t="shared" si="10"/>
        <v>0</v>
      </c>
      <c r="J34" s="67">
        <f t="shared" si="10"/>
        <v>0</v>
      </c>
      <c r="K34" s="67">
        <f t="shared" si="10"/>
        <v>0</v>
      </c>
      <c r="L34" s="67">
        <f t="shared" si="10"/>
        <v>0</v>
      </c>
      <c r="M34" s="67">
        <f t="shared" si="10"/>
        <v>0</v>
      </c>
      <c r="N34" s="166">
        <f t="shared" si="10"/>
        <v>0</v>
      </c>
      <c r="O34" s="67">
        <f t="shared" si="10"/>
        <v>0</v>
      </c>
      <c r="P34" s="67">
        <f t="shared" si="10"/>
        <v>0</v>
      </c>
      <c r="Q34" s="67">
        <f t="shared" si="10"/>
        <v>0</v>
      </c>
    </row>
    <row r="35" spans="1:17" s="24" customFormat="1" ht="25.5" hidden="1">
      <c r="A35" s="17"/>
      <c r="B35" s="65" t="s">
        <v>179</v>
      </c>
      <c r="C35" s="40"/>
      <c r="D35" s="56" t="s">
        <v>164</v>
      </c>
      <c r="E35" s="91">
        <f>E36+E37+E38</f>
        <v>6914.6</v>
      </c>
      <c r="F35" s="91">
        <f aca="true" t="shared" si="11" ref="F35:Q35">F36+F37+F38</f>
        <v>6914.6</v>
      </c>
      <c r="G35" s="63">
        <f t="shared" si="11"/>
        <v>0</v>
      </c>
      <c r="H35" s="63">
        <f t="shared" si="11"/>
        <v>0</v>
      </c>
      <c r="I35" s="76">
        <f t="shared" si="11"/>
        <v>0</v>
      </c>
      <c r="J35" s="63">
        <f t="shared" si="11"/>
        <v>0</v>
      </c>
      <c r="K35" s="63">
        <f t="shared" si="11"/>
        <v>0</v>
      </c>
      <c r="L35" s="63">
        <f t="shared" si="11"/>
        <v>0</v>
      </c>
      <c r="M35" s="63">
        <f t="shared" si="11"/>
        <v>0</v>
      </c>
      <c r="N35" s="170">
        <f t="shared" si="11"/>
        <v>0</v>
      </c>
      <c r="O35" s="63">
        <f t="shared" si="11"/>
        <v>0</v>
      </c>
      <c r="P35" s="63">
        <f t="shared" si="11"/>
        <v>0</v>
      </c>
      <c r="Q35" s="63">
        <f t="shared" si="11"/>
        <v>0</v>
      </c>
    </row>
    <row r="36" spans="1:17" s="24" customFormat="1" ht="51" hidden="1">
      <c r="A36" s="17"/>
      <c r="B36" s="65"/>
      <c r="C36" s="40" t="s">
        <v>2</v>
      </c>
      <c r="D36" s="66" t="s">
        <v>94</v>
      </c>
      <c r="E36" s="91">
        <f>6314.1</f>
        <v>6314.1</v>
      </c>
      <c r="F36" s="91">
        <f>E36+SUM(G36:Q36)</f>
        <v>6314.1</v>
      </c>
      <c r="G36" s="63"/>
      <c r="H36" s="67"/>
      <c r="I36" s="151"/>
      <c r="J36" s="68"/>
      <c r="K36" s="69"/>
      <c r="L36" s="63"/>
      <c r="M36" s="67"/>
      <c r="N36" s="166"/>
      <c r="O36" s="69"/>
      <c r="P36" s="69"/>
      <c r="Q36" s="69"/>
    </row>
    <row r="37" spans="1:17" s="24" customFormat="1" ht="25.5" hidden="1">
      <c r="A37" s="17"/>
      <c r="B37" s="65"/>
      <c r="C37" s="40" t="s">
        <v>3</v>
      </c>
      <c r="D37" s="66" t="s">
        <v>95</v>
      </c>
      <c r="E37" s="91">
        <v>600.3</v>
      </c>
      <c r="F37" s="91">
        <f>E37+SUM(G37:Q37)</f>
        <v>600.3</v>
      </c>
      <c r="G37" s="63"/>
      <c r="H37" s="63"/>
      <c r="I37" s="68"/>
      <c r="J37" s="64"/>
      <c r="K37" s="63"/>
      <c r="L37" s="63"/>
      <c r="M37" s="63"/>
      <c r="N37" s="170"/>
      <c r="O37" s="63"/>
      <c r="P37" s="63"/>
      <c r="Q37" s="63"/>
    </row>
    <row r="38" spans="1:17" s="24" customFormat="1" ht="12.75" hidden="1">
      <c r="A38" s="17"/>
      <c r="B38" s="65"/>
      <c r="C38" s="40" t="s">
        <v>4</v>
      </c>
      <c r="D38" s="66" t="s">
        <v>5</v>
      </c>
      <c r="E38" s="91">
        <f>0.2</f>
        <v>0.2</v>
      </c>
      <c r="F38" s="91">
        <f>E38+SUM(G38:Q38)</f>
        <v>0.2</v>
      </c>
      <c r="G38" s="72"/>
      <c r="H38" s="63"/>
      <c r="I38" s="68"/>
      <c r="J38" s="64"/>
      <c r="K38" s="63"/>
      <c r="L38" s="63"/>
      <c r="M38" s="63"/>
      <c r="N38" s="170"/>
      <c r="O38" s="63"/>
      <c r="P38" s="63"/>
      <c r="Q38" s="63">
        <f>Q39</f>
        <v>0</v>
      </c>
    </row>
    <row r="39" spans="1:17" ht="38.25" hidden="1">
      <c r="A39" s="5"/>
      <c r="B39" s="62" t="s">
        <v>254</v>
      </c>
      <c r="C39" s="11"/>
      <c r="D39" s="59" t="s">
        <v>428</v>
      </c>
      <c r="E39" s="93">
        <f>E40</f>
        <v>21</v>
      </c>
      <c r="F39" s="93">
        <f aca="true" t="shared" si="12" ref="F39:Q41">F40</f>
        <v>21</v>
      </c>
      <c r="G39" s="71">
        <f t="shared" si="12"/>
        <v>0</v>
      </c>
      <c r="H39" s="71">
        <f t="shared" si="12"/>
        <v>0</v>
      </c>
      <c r="I39" s="75">
        <f t="shared" si="12"/>
        <v>0</v>
      </c>
      <c r="J39" s="71">
        <f t="shared" si="12"/>
        <v>0</v>
      </c>
      <c r="K39" s="71">
        <f t="shared" si="12"/>
        <v>0</v>
      </c>
      <c r="L39" s="71">
        <f t="shared" si="12"/>
        <v>0</v>
      </c>
      <c r="M39" s="71">
        <f t="shared" si="12"/>
        <v>0</v>
      </c>
      <c r="N39" s="122">
        <f t="shared" si="12"/>
        <v>0</v>
      </c>
      <c r="O39" s="71">
        <f t="shared" si="12"/>
        <v>0</v>
      </c>
      <c r="P39" s="71">
        <f t="shared" si="12"/>
        <v>0</v>
      </c>
      <c r="Q39" s="71">
        <f t="shared" si="12"/>
        <v>0</v>
      </c>
    </row>
    <row r="40" spans="1:17" ht="38.25" hidden="1">
      <c r="A40" s="5"/>
      <c r="B40" s="80" t="s">
        <v>255</v>
      </c>
      <c r="C40" s="97"/>
      <c r="D40" s="60" t="s">
        <v>257</v>
      </c>
      <c r="E40" s="77">
        <f>E41</f>
        <v>21</v>
      </c>
      <c r="F40" s="77">
        <f t="shared" si="12"/>
        <v>21</v>
      </c>
      <c r="G40" s="67">
        <f t="shared" si="12"/>
        <v>0</v>
      </c>
      <c r="H40" s="67">
        <f t="shared" si="12"/>
        <v>0</v>
      </c>
      <c r="I40" s="69">
        <f t="shared" si="12"/>
        <v>0</v>
      </c>
      <c r="J40" s="67">
        <f t="shared" si="12"/>
        <v>0</v>
      </c>
      <c r="K40" s="67">
        <f t="shared" si="12"/>
        <v>0</v>
      </c>
      <c r="L40" s="67">
        <f t="shared" si="12"/>
        <v>0</v>
      </c>
      <c r="M40" s="67">
        <f t="shared" si="12"/>
        <v>0</v>
      </c>
      <c r="N40" s="166">
        <f t="shared" si="12"/>
        <v>0</v>
      </c>
      <c r="O40" s="67">
        <f t="shared" si="12"/>
        <v>0</v>
      </c>
      <c r="P40" s="67">
        <f t="shared" si="12"/>
        <v>0</v>
      </c>
      <c r="Q40" s="67">
        <f t="shared" si="12"/>
        <v>0</v>
      </c>
    </row>
    <row r="41" spans="1:17" ht="25.5" hidden="1">
      <c r="A41" s="5"/>
      <c r="B41" s="65" t="s">
        <v>256</v>
      </c>
      <c r="C41" s="40"/>
      <c r="D41" s="56" t="s">
        <v>258</v>
      </c>
      <c r="E41" s="77">
        <f>E42</f>
        <v>21</v>
      </c>
      <c r="F41" s="77">
        <f t="shared" si="12"/>
        <v>21</v>
      </c>
      <c r="G41" s="67">
        <f t="shared" si="12"/>
        <v>0</v>
      </c>
      <c r="H41" s="67">
        <f t="shared" si="12"/>
        <v>0</v>
      </c>
      <c r="I41" s="69">
        <f t="shared" si="12"/>
        <v>0</v>
      </c>
      <c r="J41" s="67">
        <f t="shared" si="12"/>
        <v>0</v>
      </c>
      <c r="K41" s="67">
        <f t="shared" si="12"/>
        <v>0</v>
      </c>
      <c r="L41" s="67">
        <f t="shared" si="12"/>
        <v>0</v>
      </c>
      <c r="M41" s="67">
        <f t="shared" si="12"/>
        <v>0</v>
      </c>
      <c r="N41" s="166">
        <f t="shared" si="12"/>
        <v>0</v>
      </c>
      <c r="O41" s="67">
        <f t="shared" si="12"/>
        <v>0</v>
      </c>
      <c r="P41" s="67">
        <f t="shared" si="12"/>
        <v>0</v>
      </c>
      <c r="Q41" s="67">
        <f t="shared" si="12"/>
        <v>0</v>
      </c>
    </row>
    <row r="42" spans="1:17" ht="25.5" hidden="1">
      <c r="A42" s="5"/>
      <c r="B42" s="65"/>
      <c r="C42" s="40" t="s">
        <v>3</v>
      </c>
      <c r="D42" s="66" t="s">
        <v>95</v>
      </c>
      <c r="E42" s="77">
        <v>21</v>
      </c>
      <c r="F42" s="91">
        <f>E42+SUM(G42:Q42)</f>
        <v>21</v>
      </c>
      <c r="G42" s="67"/>
      <c r="H42" s="67"/>
      <c r="I42" s="151"/>
      <c r="J42" s="68"/>
      <c r="K42" s="67"/>
      <c r="L42" s="67"/>
      <c r="M42" s="67"/>
      <c r="N42" s="166"/>
      <c r="O42" s="67"/>
      <c r="P42" s="67"/>
      <c r="Q42" s="67"/>
    </row>
    <row r="43" spans="1:17" ht="76.5" hidden="1">
      <c r="A43" s="5"/>
      <c r="B43" s="62" t="s">
        <v>578</v>
      </c>
      <c r="C43" s="11"/>
      <c r="D43" s="111" t="s">
        <v>580</v>
      </c>
      <c r="E43" s="93">
        <f>E44</f>
        <v>109.4</v>
      </c>
      <c r="F43" s="93">
        <f aca="true" t="shared" si="13" ref="F43:Q44">F44</f>
        <v>109.4</v>
      </c>
      <c r="G43" s="77">
        <f t="shared" si="13"/>
        <v>0</v>
      </c>
      <c r="H43" s="77">
        <f t="shared" si="13"/>
        <v>0</v>
      </c>
      <c r="I43" s="77">
        <f t="shared" si="13"/>
        <v>0</v>
      </c>
      <c r="J43" s="77">
        <f t="shared" si="13"/>
        <v>0</v>
      </c>
      <c r="K43" s="77">
        <f t="shared" si="13"/>
        <v>0</v>
      </c>
      <c r="L43" s="77">
        <f t="shared" si="13"/>
        <v>0</v>
      </c>
      <c r="M43" s="77">
        <f t="shared" si="13"/>
        <v>0</v>
      </c>
      <c r="N43" s="77">
        <f t="shared" si="13"/>
        <v>0</v>
      </c>
      <c r="O43" s="77">
        <f t="shared" si="13"/>
        <v>0</v>
      </c>
      <c r="P43" s="77">
        <f t="shared" si="13"/>
        <v>0</v>
      </c>
      <c r="Q43" s="77">
        <f t="shared" si="13"/>
        <v>0</v>
      </c>
    </row>
    <row r="44" spans="1:17" ht="76.5" hidden="1">
      <c r="A44" s="5"/>
      <c r="B44" s="65" t="s">
        <v>579</v>
      </c>
      <c r="C44" s="40"/>
      <c r="D44" s="66" t="s">
        <v>580</v>
      </c>
      <c r="E44" s="77">
        <f>E45</f>
        <v>109.4</v>
      </c>
      <c r="F44" s="77">
        <f t="shared" si="13"/>
        <v>109.4</v>
      </c>
      <c r="G44" s="77">
        <f t="shared" si="13"/>
        <v>0</v>
      </c>
      <c r="H44" s="77">
        <f t="shared" si="13"/>
        <v>0</v>
      </c>
      <c r="I44" s="77">
        <f t="shared" si="13"/>
        <v>0</v>
      </c>
      <c r="J44" s="77">
        <f t="shared" si="13"/>
        <v>0</v>
      </c>
      <c r="K44" s="77">
        <f t="shared" si="13"/>
        <v>0</v>
      </c>
      <c r="L44" s="77">
        <f t="shared" si="13"/>
        <v>0</v>
      </c>
      <c r="M44" s="77">
        <f t="shared" si="13"/>
        <v>0</v>
      </c>
      <c r="N44" s="77">
        <f t="shared" si="13"/>
        <v>0</v>
      </c>
      <c r="O44" s="77">
        <f t="shared" si="13"/>
        <v>0</v>
      </c>
      <c r="P44" s="77">
        <f t="shared" si="13"/>
        <v>0</v>
      </c>
      <c r="Q44" s="77">
        <f t="shared" si="13"/>
        <v>0</v>
      </c>
    </row>
    <row r="45" spans="1:17" ht="12.75" hidden="1">
      <c r="A45" s="5"/>
      <c r="B45" s="65"/>
      <c r="C45" s="40" t="s">
        <v>9</v>
      </c>
      <c r="D45" s="66" t="s">
        <v>37</v>
      </c>
      <c r="E45" s="77">
        <v>109.4</v>
      </c>
      <c r="F45" s="91">
        <f>E45+SUM(G45:Q45)</f>
        <v>109.4</v>
      </c>
      <c r="G45" s="67"/>
      <c r="H45" s="67"/>
      <c r="I45" s="151"/>
      <c r="J45" s="68"/>
      <c r="K45" s="67"/>
      <c r="L45" s="67"/>
      <c r="M45" s="67"/>
      <c r="N45" s="166"/>
      <c r="O45" s="67"/>
      <c r="P45" s="67"/>
      <c r="Q45" s="67"/>
    </row>
    <row r="46" spans="1:17" ht="48.75" customHeight="1">
      <c r="A46" s="5"/>
      <c r="B46" s="62" t="s">
        <v>407</v>
      </c>
      <c r="C46" s="11"/>
      <c r="D46" s="82" t="s">
        <v>151</v>
      </c>
      <c r="E46" s="93">
        <f>E47+E51+E55+E53</f>
        <v>20526.1</v>
      </c>
      <c r="F46" s="93">
        <f aca="true" t="shared" si="14" ref="F46:K46">F47+F51+F55+F53</f>
        <v>20661.1</v>
      </c>
      <c r="G46" s="93">
        <f t="shared" si="14"/>
        <v>135</v>
      </c>
      <c r="H46" s="93">
        <f t="shared" si="14"/>
        <v>0</v>
      </c>
      <c r="I46" s="129">
        <f t="shared" si="14"/>
        <v>0</v>
      </c>
      <c r="J46" s="93">
        <f t="shared" si="14"/>
        <v>0</v>
      </c>
      <c r="K46" s="93">
        <f t="shared" si="14"/>
        <v>0</v>
      </c>
      <c r="L46" s="93">
        <f aca="true" t="shared" si="15" ref="L46:Q46">L47+L51+L55</f>
        <v>0</v>
      </c>
      <c r="M46" s="93">
        <f t="shared" si="15"/>
        <v>0</v>
      </c>
      <c r="N46" s="167">
        <f t="shared" si="15"/>
        <v>0</v>
      </c>
      <c r="O46" s="93">
        <f t="shared" si="15"/>
        <v>0</v>
      </c>
      <c r="P46" s="93">
        <f t="shared" si="15"/>
        <v>0</v>
      </c>
      <c r="Q46" s="93">
        <f t="shared" si="15"/>
        <v>0</v>
      </c>
    </row>
    <row r="47" spans="1:17" ht="25.5">
      <c r="A47" s="17"/>
      <c r="B47" s="65" t="s">
        <v>409</v>
      </c>
      <c r="C47" s="40"/>
      <c r="D47" s="81" t="s">
        <v>164</v>
      </c>
      <c r="E47" s="77">
        <f>E48+E49+E50</f>
        <v>20526.1</v>
      </c>
      <c r="F47" s="77">
        <f aca="true" t="shared" si="16" ref="F47:Q47">F48+F49+F50</f>
        <v>20661.1</v>
      </c>
      <c r="G47" s="67">
        <f t="shared" si="16"/>
        <v>135</v>
      </c>
      <c r="H47" s="67">
        <f t="shared" si="16"/>
        <v>0</v>
      </c>
      <c r="I47" s="69">
        <f t="shared" si="16"/>
        <v>0</v>
      </c>
      <c r="J47" s="67">
        <f t="shared" si="16"/>
        <v>0</v>
      </c>
      <c r="K47" s="67">
        <f t="shared" si="16"/>
        <v>0</v>
      </c>
      <c r="L47" s="67">
        <f t="shared" si="16"/>
        <v>0</v>
      </c>
      <c r="M47" s="67">
        <f t="shared" si="16"/>
        <v>0</v>
      </c>
      <c r="N47" s="166">
        <f t="shared" si="16"/>
        <v>0</v>
      </c>
      <c r="O47" s="67">
        <f t="shared" si="16"/>
        <v>0</v>
      </c>
      <c r="P47" s="67">
        <f t="shared" si="16"/>
        <v>0</v>
      </c>
      <c r="Q47" s="67">
        <f t="shared" si="16"/>
        <v>0</v>
      </c>
    </row>
    <row r="48" spans="1:17" ht="51" hidden="1">
      <c r="A48" s="17"/>
      <c r="B48" s="65"/>
      <c r="C48" s="40" t="s">
        <v>2</v>
      </c>
      <c r="D48" s="66" t="s">
        <v>94</v>
      </c>
      <c r="E48" s="77">
        <f>17627.7</f>
        <v>17627.7</v>
      </c>
      <c r="F48" s="91">
        <f>E48+SUM(G48:Q48)</f>
        <v>17627.7</v>
      </c>
      <c r="G48" s="67"/>
      <c r="H48" s="67"/>
      <c r="I48" s="69"/>
      <c r="J48" s="67"/>
      <c r="K48" s="67"/>
      <c r="L48" s="67"/>
      <c r="M48" s="67"/>
      <c r="N48" s="166"/>
      <c r="O48" s="67"/>
      <c r="P48" s="67"/>
      <c r="Q48" s="67"/>
    </row>
    <row r="49" spans="1:17" ht="25.5">
      <c r="A49" s="5"/>
      <c r="B49" s="65"/>
      <c r="C49" s="40" t="s">
        <v>3</v>
      </c>
      <c r="D49" s="66" t="s">
        <v>95</v>
      </c>
      <c r="E49" s="77">
        <f>2882.6</f>
        <v>2882.6</v>
      </c>
      <c r="F49" s="91">
        <f>E49+SUM(G49:Q49)</f>
        <v>3017.6</v>
      </c>
      <c r="G49" s="67">
        <v>135</v>
      </c>
      <c r="H49" s="67"/>
      <c r="I49" s="68"/>
      <c r="J49" s="68"/>
      <c r="K49" s="67"/>
      <c r="L49" s="67"/>
      <c r="M49" s="67"/>
      <c r="N49" s="166"/>
      <c r="O49" s="67"/>
      <c r="P49" s="67"/>
      <c r="Q49" s="67"/>
    </row>
    <row r="50" spans="1:17" ht="12.75" hidden="1">
      <c r="A50" s="5"/>
      <c r="B50" s="65"/>
      <c r="C50" s="40" t="s">
        <v>4</v>
      </c>
      <c r="D50" s="66" t="s">
        <v>5</v>
      </c>
      <c r="E50" s="77">
        <f>15.8</f>
        <v>15.8</v>
      </c>
      <c r="F50" s="91">
        <f>E50+SUM(G50:Q50)</f>
        <v>15.8</v>
      </c>
      <c r="G50" s="67"/>
      <c r="H50" s="67"/>
      <c r="I50" s="68"/>
      <c r="J50" s="68"/>
      <c r="K50" s="67"/>
      <c r="L50" s="67"/>
      <c r="M50" s="67"/>
      <c r="N50" s="166"/>
      <c r="O50" s="67"/>
      <c r="P50" s="67"/>
      <c r="Q50" s="67"/>
    </row>
    <row r="51" spans="1:17" ht="25.5" hidden="1">
      <c r="A51" s="5"/>
      <c r="B51" s="65" t="s">
        <v>434</v>
      </c>
      <c r="C51" s="40"/>
      <c r="D51" s="66" t="s">
        <v>436</v>
      </c>
      <c r="E51" s="77">
        <f>E52</f>
        <v>0</v>
      </c>
      <c r="F51" s="77">
        <f aca="true" t="shared" si="17" ref="F51:Q51">F52</f>
        <v>0</v>
      </c>
      <c r="G51" s="77">
        <f t="shared" si="17"/>
        <v>0</v>
      </c>
      <c r="H51" s="77">
        <f t="shared" si="17"/>
        <v>0</v>
      </c>
      <c r="I51" s="94">
        <f t="shared" si="17"/>
        <v>0</v>
      </c>
      <c r="J51" s="77">
        <f t="shared" si="17"/>
        <v>0</v>
      </c>
      <c r="K51" s="77">
        <f t="shared" si="17"/>
        <v>0</v>
      </c>
      <c r="L51" s="77">
        <f t="shared" si="17"/>
        <v>0</v>
      </c>
      <c r="M51" s="77">
        <f t="shared" si="17"/>
        <v>0</v>
      </c>
      <c r="N51" s="168">
        <f t="shared" si="17"/>
        <v>0</v>
      </c>
      <c r="O51" s="77">
        <f t="shared" si="17"/>
        <v>0</v>
      </c>
      <c r="P51" s="77">
        <f t="shared" si="17"/>
        <v>0</v>
      </c>
      <c r="Q51" s="77">
        <f t="shared" si="17"/>
        <v>0</v>
      </c>
    </row>
    <row r="52" spans="1:17" ht="25.5" hidden="1">
      <c r="A52" s="5"/>
      <c r="B52" s="65"/>
      <c r="C52" s="40" t="s">
        <v>3</v>
      </c>
      <c r="D52" s="66" t="s">
        <v>95</v>
      </c>
      <c r="E52" s="77"/>
      <c r="F52" s="91">
        <f>E52+SUM(G52:Q52)</f>
        <v>0</v>
      </c>
      <c r="G52" s="67"/>
      <c r="H52" s="67"/>
      <c r="I52" s="151"/>
      <c r="J52" s="68"/>
      <c r="K52" s="67"/>
      <c r="L52" s="69"/>
      <c r="M52" s="67"/>
      <c r="N52" s="166"/>
      <c r="O52" s="67"/>
      <c r="P52" s="67"/>
      <c r="Q52" s="67"/>
    </row>
    <row r="53" spans="1:17" ht="32.25" customHeight="1" hidden="1">
      <c r="A53" s="5"/>
      <c r="B53" s="65" t="s">
        <v>454</v>
      </c>
      <c r="C53" s="40"/>
      <c r="D53" s="66" t="s">
        <v>455</v>
      </c>
      <c r="E53" s="77">
        <f>E54</f>
        <v>0</v>
      </c>
      <c r="F53" s="77">
        <f aca="true" t="shared" si="18" ref="F53:K53">F54</f>
        <v>0</v>
      </c>
      <c r="G53" s="77">
        <f t="shared" si="18"/>
        <v>0</v>
      </c>
      <c r="H53" s="77">
        <f t="shared" si="18"/>
        <v>0</v>
      </c>
      <c r="I53" s="94">
        <f t="shared" si="18"/>
        <v>0</v>
      </c>
      <c r="J53" s="77">
        <f t="shared" si="18"/>
        <v>0</v>
      </c>
      <c r="K53" s="77">
        <f t="shared" si="18"/>
        <v>0</v>
      </c>
      <c r="L53" s="69"/>
      <c r="M53" s="67"/>
      <c r="N53" s="166"/>
      <c r="O53" s="67"/>
      <c r="P53" s="67"/>
      <c r="Q53" s="67"/>
    </row>
    <row r="54" spans="1:17" ht="51" hidden="1">
      <c r="A54" s="5"/>
      <c r="B54" s="65"/>
      <c r="C54" s="40" t="s">
        <v>2</v>
      </c>
      <c r="D54" s="66" t="s">
        <v>94</v>
      </c>
      <c r="E54" s="77"/>
      <c r="F54" s="91">
        <f>E54+SUM(G54:Q54)</f>
        <v>0</v>
      </c>
      <c r="G54" s="67"/>
      <c r="H54" s="67"/>
      <c r="I54" s="151"/>
      <c r="J54" s="68"/>
      <c r="K54" s="67"/>
      <c r="L54" s="69"/>
      <c r="M54" s="67"/>
      <c r="N54" s="166"/>
      <c r="O54" s="67"/>
      <c r="P54" s="67"/>
      <c r="Q54" s="67"/>
    </row>
    <row r="55" spans="1:17" ht="76.5" hidden="1">
      <c r="A55" s="5"/>
      <c r="B55" s="65" t="s">
        <v>435</v>
      </c>
      <c r="C55" s="40"/>
      <c r="D55" s="66" t="s">
        <v>437</v>
      </c>
      <c r="E55" s="77">
        <f>E56</f>
        <v>0</v>
      </c>
      <c r="F55" s="77">
        <f aca="true" t="shared" si="19" ref="F55:Q55">F56</f>
        <v>0</v>
      </c>
      <c r="G55" s="77">
        <f t="shared" si="19"/>
        <v>0</v>
      </c>
      <c r="H55" s="77">
        <f t="shared" si="19"/>
        <v>0</v>
      </c>
      <c r="I55" s="94">
        <f t="shared" si="19"/>
        <v>0</v>
      </c>
      <c r="J55" s="77">
        <f t="shared" si="19"/>
        <v>0</v>
      </c>
      <c r="K55" s="77">
        <f t="shared" si="19"/>
        <v>0</v>
      </c>
      <c r="L55" s="77">
        <f t="shared" si="19"/>
        <v>0</v>
      </c>
      <c r="M55" s="77">
        <f t="shared" si="19"/>
        <v>0</v>
      </c>
      <c r="N55" s="168">
        <f t="shared" si="19"/>
        <v>0</v>
      </c>
      <c r="O55" s="77">
        <f t="shared" si="19"/>
        <v>0</v>
      </c>
      <c r="P55" s="77">
        <f t="shared" si="19"/>
        <v>0</v>
      </c>
      <c r="Q55" s="77">
        <f t="shared" si="19"/>
        <v>0</v>
      </c>
    </row>
    <row r="56" spans="1:17" ht="51" hidden="1">
      <c r="A56" s="5"/>
      <c r="B56" s="65"/>
      <c r="C56" s="40" t="s">
        <v>2</v>
      </c>
      <c r="D56" s="66" t="s">
        <v>94</v>
      </c>
      <c r="E56" s="77"/>
      <c r="F56" s="91">
        <f>E56+SUM(G56:Q56)</f>
        <v>0</v>
      </c>
      <c r="G56" s="67"/>
      <c r="H56" s="67"/>
      <c r="I56" s="151"/>
      <c r="J56" s="68"/>
      <c r="K56" s="67"/>
      <c r="L56" s="69"/>
      <c r="M56" s="67"/>
      <c r="N56" s="166"/>
      <c r="O56" s="67"/>
      <c r="P56" s="67"/>
      <c r="Q56" s="67"/>
    </row>
    <row r="57" spans="1:17" ht="63.75" hidden="1">
      <c r="A57" s="5"/>
      <c r="B57" s="62" t="s">
        <v>477</v>
      </c>
      <c r="C57" s="40"/>
      <c r="D57" s="133" t="s">
        <v>590</v>
      </c>
      <c r="E57" s="93">
        <f>E58</f>
        <v>218.3</v>
      </c>
      <c r="F57" s="93">
        <f aca="true" t="shared" si="20" ref="F57:Q58">F58</f>
        <v>218.3</v>
      </c>
      <c r="G57" s="93">
        <f t="shared" si="20"/>
        <v>0</v>
      </c>
      <c r="H57" s="93">
        <f t="shared" si="20"/>
        <v>0</v>
      </c>
      <c r="I57" s="129">
        <f t="shared" si="20"/>
        <v>0</v>
      </c>
      <c r="J57" s="93">
        <f t="shared" si="20"/>
        <v>0</v>
      </c>
      <c r="K57" s="93">
        <f t="shared" si="20"/>
        <v>0</v>
      </c>
      <c r="L57" s="93">
        <f t="shared" si="20"/>
        <v>0</v>
      </c>
      <c r="M57" s="93">
        <f t="shared" si="20"/>
        <v>0</v>
      </c>
      <c r="N57" s="167">
        <f t="shared" si="20"/>
        <v>0</v>
      </c>
      <c r="O57" s="93">
        <f t="shared" si="20"/>
        <v>0</v>
      </c>
      <c r="P57" s="93">
        <f t="shared" si="20"/>
        <v>0</v>
      </c>
      <c r="Q57" s="93">
        <f t="shared" si="20"/>
        <v>0</v>
      </c>
    </row>
    <row r="58" spans="1:17" ht="51" hidden="1">
      <c r="A58" s="5"/>
      <c r="B58" s="65" t="s">
        <v>478</v>
      </c>
      <c r="C58" s="40"/>
      <c r="D58" s="132" t="s">
        <v>480</v>
      </c>
      <c r="E58" s="77">
        <f>E59</f>
        <v>218.3</v>
      </c>
      <c r="F58" s="77">
        <f t="shared" si="20"/>
        <v>218.3</v>
      </c>
      <c r="G58" s="77">
        <f t="shared" si="20"/>
        <v>0</v>
      </c>
      <c r="H58" s="77">
        <f t="shared" si="20"/>
        <v>0</v>
      </c>
      <c r="I58" s="94">
        <f t="shared" si="20"/>
        <v>0</v>
      </c>
      <c r="J58" s="77">
        <f t="shared" si="20"/>
        <v>0</v>
      </c>
      <c r="K58" s="77">
        <f t="shared" si="20"/>
        <v>0</v>
      </c>
      <c r="L58" s="77">
        <f t="shared" si="20"/>
        <v>0</v>
      </c>
      <c r="M58" s="77">
        <f t="shared" si="20"/>
        <v>0</v>
      </c>
      <c r="N58" s="168">
        <f t="shared" si="20"/>
        <v>0</v>
      </c>
      <c r="O58" s="77">
        <f t="shared" si="20"/>
        <v>0</v>
      </c>
      <c r="P58" s="77">
        <f t="shared" si="20"/>
        <v>0</v>
      </c>
      <c r="Q58" s="77">
        <f t="shared" si="20"/>
        <v>0</v>
      </c>
    </row>
    <row r="59" spans="1:17" ht="12.75" hidden="1">
      <c r="A59" s="5"/>
      <c r="B59" s="65"/>
      <c r="C59" s="40" t="s">
        <v>9</v>
      </c>
      <c r="D59" s="66" t="s">
        <v>37</v>
      </c>
      <c r="E59" s="77">
        <v>218.3</v>
      </c>
      <c r="F59" s="91">
        <f>E59+SUM(G59:Q59)</f>
        <v>218.3</v>
      </c>
      <c r="G59" s="67"/>
      <c r="H59" s="67"/>
      <c r="I59" s="151"/>
      <c r="J59" s="68"/>
      <c r="K59" s="67"/>
      <c r="L59" s="69"/>
      <c r="M59" s="67"/>
      <c r="N59" s="166"/>
      <c r="O59" s="67"/>
      <c r="P59" s="67"/>
      <c r="Q59" s="67"/>
    </row>
    <row r="60" spans="1:17" ht="76.5" hidden="1">
      <c r="A60" s="5"/>
      <c r="B60" s="62" t="s">
        <v>509</v>
      </c>
      <c r="C60" s="40"/>
      <c r="D60" s="133" t="s">
        <v>508</v>
      </c>
      <c r="E60" s="93">
        <f>E61</f>
        <v>0</v>
      </c>
      <c r="F60" s="93">
        <f aca="true" t="shared" si="21" ref="F60:I61">F61</f>
        <v>0</v>
      </c>
      <c r="G60" s="93">
        <f t="shared" si="21"/>
        <v>0</v>
      </c>
      <c r="H60" s="93">
        <f t="shared" si="21"/>
        <v>0</v>
      </c>
      <c r="I60" s="129">
        <f t="shared" si="21"/>
        <v>0</v>
      </c>
      <c r="J60" s="68"/>
      <c r="K60" s="67"/>
      <c r="L60" s="69"/>
      <c r="M60" s="67"/>
      <c r="N60" s="166"/>
      <c r="O60" s="67"/>
      <c r="P60" s="67"/>
      <c r="Q60" s="67"/>
    </row>
    <row r="61" spans="1:17" ht="76.5" hidden="1">
      <c r="A61" s="5"/>
      <c r="B61" s="65" t="s">
        <v>510</v>
      </c>
      <c r="C61" s="40"/>
      <c r="D61" s="132" t="s">
        <v>508</v>
      </c>
      <c r="E61" s="77">
        <f>E62</f>
        <v>0</v>
      </c>
      <c r="F61" s="77">
        <f t="shared" si="21"/>
        <v>0</v>
      </c>
      <c r="G61" s="77">
        <f t="shared" si="21"/>
        <v>0</v>
      </c>
      <c r="H61" s="77">
        <f t="shared" si="21"/>
        <v>0</v>
      </c>
      <c r="I61" s="94">
        <f t="shared" si="21"/>
        <v>0</v>
      </c>
      <c r="J61" s="68"/>
      <c r="K61" s="67"/>
      <c r="L61" s="69"/>
      <c r="M61" s="67"/>
      <c r="N61" s="166"/>
      <c r="O61" s="67"/>
      <c r="P61" s="67"/>
      <c r="Q61" s="67"/>
    </row>
    <row r="62" spans="1:17" ht="21.75" customHeight="1" hidden="1">
      <c r="A62" s="5"/>
      <c r="B62" s="65"/>
      <c r="C62" s="40" t="s">
        <v>9</v>
      </c>
      <c r="D62" s="66" t="s">
        <v>37</v>
      </c>
      <c r="E62" s="77"/>
      <c r="F62" s="91">
        <f>E62+SUM(G62:Q62)</f>
        <v>0</v>
      </c>
      <c r="G62" s="67"/>
      <c r="H62" s="67"/>
      <c r="I62" s="151"/>
      <c r="J62" s="68"/>
      <c r="K62" s="67"/>
      <c r="L62" s="69"/>
      <c r="M62" s="67"/>
      <c r="N62" s="166"/>
      <c r="O62" s="67"/>
      <c r="P62" s="67"/>
      <c r="Q62" s="67"/>
    </row>
    <row r="63" spans="1:17" s="23" customFormat="1" ht="36" hidden="1">
      <c r="A63" s="5" t="s">
        <v>55</v>
      </c>
      <c r="B63" s="16"/>
      <c r="C63" s="5"/>
      <c r="D63" s="20" t="s">
        <v>56</v>
      </c>
      <c r="E63" s="118">
        <f>E64</f>
        <v>4326.900000000001</v>
      </c>
      <c r="F63" s="118">
        <f aca="true" t="shared" si="22" ref="F63:Q64">F64</f>
        <v>4326.900000000001</v>
      </c>
      <c r="G63" s="118">
        <f t="shared" si="22"/>
        <v>0</v>
      </c>
      <c r="H63" s="118">
        <f t="shared" si="22"/>
        <v>0</v>
      </c>
      <c r="I63" s="120">
        <f t="shared" si="22"/>
        <v>0</v>
      </c>
      <c r="J63" s="118">
        <f t="shared" si="22"/>
        <v>0</v>
      </c>
      <c r="K63" s="118">
        <f t="shared" si="22"/>
        <v>0</v>
      </c>
      <c r="L63" s="118">
        <f t="shared" si="22"/>
        <v>0</v>
      </c>
      <c r="M63" s="118">
        <f t="shared" si="22"/>
        <v>0</v>
      </c>
      <c r="N63" s="169">
        <f t="shared" si="22"/>
        <v>0</v>
      </c>
      <c r="O63" s="118">
        <f t="shared" si="22"/>
        <v>0</v>
      </c>
      <c r="P63" s="118">
        <f t="shared" si="22"/>
        <v>0</v>
      </c>
      <c r="Q63" s="118">
        <f t="shared" si="22"/>
        <v>0</v>
      </c>
    </row>
    <row r="64" spans="1:17" s="24" customFormat="1" ht="38.25" hidden="1">
      <c r="A64" s="17"/>
      <c r="B64" s="62" t="s">
        <v>162</v>
      </c>
      <c r="C64" s="40"/>
      <c r="D64" s="59" t="s">
        <v>105</v>
      </c>
      <c r="E64" s="92">
        <f>E65</f>
        <v>4326.900000000001</v>
      </c>
      <c r="F64" s="92">
        <f t="shared" si="22"/>
        <v>4326.900000000001</v>
      </c>
      <c r="G64" s="92">
        <f t="shared" si="22"/>
        <v>0</v>
      </c>
      <c r="H64" s="92">
        <f t="shared" si="22"/>
        <v>0</v>
      </c>
      <c r="I64" s="153">
        <f t="shared" si="22"/>
        <v>0</v>
      </c>
      <c r="J64" s="92">
        <f t="shared" si="22"/>
        <v>0</v>
      </c>
      <c r="K64" s="92">
        <f t="shared" si="22"/>
        <v>0</v>
      </c>
      <c r="L64" s="92">
        <f t="shared" si="22"/>
        <v>0</v>
      </c>
      <c r="M64" s="92">
        <f t="shared" si="22"/>
        <v>0</v>
      </c>
      <c r="N64" s="171">
        <f t="shared" si="22"/>
        <v>0</v>
      </c>
      <c r="O64" s="92">
        <f t="shared" si="22"/>
        <v>0</v>
      </c>
      <c r="P64" s="92">
        <f t="shared" si="22"/>
        <v>0</v>
      </c>
      <c r="Q64" s="92">
        <f t="shared" si="22"/>
        <v>0</v>
      </c>
    </row>
    <row r="65" spans="1:17" s="24" customFormat="1" ht="25.5" hidden="1">
      <c r="A65" s="17"/>
      <c r="B65" s="62" t="s">
        <v>159</v>
      </c>
      <c r="C65" s="11"/>
      <c r="D65" s="59" t="s">
        <v>106</v>
      </c>
      <c r="E65" s="92">
        <f>E66+E71</f>
        <v>4326.900000000001</v>
      </c>
      <c r="F65" s="92">
        <f aca="true" t="shared" si="23" ref="F65:Q65">F66+F71</f>
        <v>4326.900000000001</v>
      </c>
      <c r="G65" s="70">
        <f t="shared" si="23"/>
        <v>0</v>
      </c>
      <c r="H65" s="70">
        <f t="shared" si="23"/>
        <v>0</v>
      </c>
      <c r="I65" s="154">
        <f t="shared" si="23"/>
        <v>0</v>
      </c>
      <c r="J65" s="70">
        <f t="shared" si="23"/>
        <v>0</v>
      </c>
      <c r="K65" s="70">
        <f t="shared" si="23"/>
        <v>0</v>
      </c>
      <c r="L65" s="70">
        <f t="shared" si="23"/>
        <v>0</v>
      </c>
      <c r="M65" s="70">
        <f t="shared" si="23"/>
        <v>0</v>
      </c>
      <c r="N65" s="172">
        <f t="shared" si="23"/>
        <v>0</v>
      </c>
      <c r="O65" s="70">
        <f t="shared" si="23"/>
        <v>0</v>
      </c>
      <c r="P65" s="70">
        <f t="shared" si="23"/>
        <v>0</v>
      </c>
      <c r="Q65" s="70">
        <f t="shared" si="23"/>
        <v>0</v>
      </c>
    </row>
    <row r="66" spans="1:17" s="24" customFormat="1" ht="25.5" hidden="1">
      <c r="A66" s="17"/>
      <c r="B66" s="110" t="s">
        <v>160</v>
      </c>
      <c r="C66" s="97"/>
      <c r="D66" s="60" t="s">
        <v>163</v>
      </c>
      <c r="E66" s="91">
        <f aca="true" t="shared" si="24" ref="E66:J66">E67</f>
        <v>3991.1000000000004</v>
      </c>
      <c r="F66" s="91">
        <f t="shared" si="24"/>
        <v>3991.1000000000004</v>
      </c>
      <c r="G66" s="63">
        <f t="shared" si="24"/>
        <v>0</v>
      </c>
      <c r="H66" s="63">
        <f t="shared" si="24"/>
        <v>0</v>
      </c>
      <c r="I66" s="76">
        <f t="shared" si="24"/>
        <v>0</v>
      </c>
      <c r="J66" s="63">
        <f t="shared" si="24"/>
        <v>0</v>
      </c>
      <c r="K66" s="63">
        <f aca="true" t="shared" si="25" ref="K66:P66">K68+K69+K70</f>
        <v>0</v>
      </c>
      <c r="L66" s="63">
        <f t="shared" si="25"/>
        <v>0</v>
      </c>
      <c r="M66" s="63">
        <f t="shared" si="25"/>
        <v>0</v>
      </c>
      <c r="N66" s="170">
        <f t="shared" si="25"/>
        <v>0</v>
      </c>
      <c r="O66" s="63">
        <f t="shared" si="25"/>
        <v>0</v>
      </c>
      <c r="P66" s="63">
        <f t="shared" si="25"/>
        <v>0</v>
      </c>
      <c r="Q66" s="63">
        <f>Q68+Q69+Q70</f>
        <v>0</v>
      </c>
    </row>
    <row r="67" spans="1:17" s="24" customFormat="1" ht="25.5" hidden="1">
      <c r="A67" s="17"/>
      <c r="B67" s="61" t="s">
        <v>161</v>
      </c>
      <c r="C67" s="40"/>
      <c r="D67" s="56" t="s">
        <v>164</v>
      </c>
      <c r="E67" s="91">
        <f aca="true" t="shared" si="26" ref="E67:J67">E68+E69+E70</f>
        <v>3991.1000000000004</v>
      </c>
      <c r="F67" s="91">
        <f t="shared" si="26"/>
        <v>3991.1000000000004</v>
      </c>
      <c r="G67" s="63">
        <f t="shared" si="26"/>
        <v>0</v>
      </c>
      <c r="H67" s="63">
        <f t="shared" si="26"/>
        <v>0</v>
      </c>
      <c r="I67" s="76">
        <f t="shared" si="26"/>
        <v>0</v>
      </c>
      <c r="J67" s="63">
        <f t="shared" si="26"/>
        <v>0</v>
      </c>
      <c r="K67" s="63"/>
      <c r="L67" s="63"/>
      <c r="M67" s="63"/>
      <c r="N67" s="170"/>
      <c r="O67" s="63"/>
      <c r="P67" s="63"/>
      <c r="Q67" s="63"/>
    </row>
    <row r="68" spans="1:17" s="24" customFormat="1" ht="51" hidden="1">
      <c r="A68" s="17"/>
      <c r="B68" s="65"/>
      <c r="C68" s="40" t="s">
        <v>2</v>
      </c>
      <c r="D68" s="66" t="s">
        <v>94</v>
      </c>
      <c r="E68" s="77">
        <f>3628.8</f>
        <v>3628.8</v>
      </c>
      <c r="F68" s="77">
        <f>E68+SUM(G68:Q68)</f>
        <v>3628.8</v>
      </c>
      <c r="G68" s="67"/>
      <c r="H68" s="67"/>
      <c r="I68" s="151"/>
      <c r="J68" s="68"/>
      <c r="K68" s="67"/>
      <c r="L68" s="69"/>
      <c r="M68" s="67"/>
      <c r="N68" s="166"/>
      <c r="O68" s="67"/>
      <c r="P68" s="67"/>
      <c r="Q68" s="67"/>
    </row>
    <row r="69" spans="1:17" s="24" customFormat="1" ht="25.5" hidden="1">
      <c r="A69" s="17"/>
      <c r="B69" s="65"/>
      <c r="C69" s="40" t="s">
        <v>3</v>
      </c>
      <c r="D69" s="66" t="s">
        <v>95</v>
      </c>
      <c r="E69" s="77">
        <v>362</v>
      </c>
      <c r="F69" s="77">
        <f>E69+SUM(G69:Q69)</f>
        <v>362</v>
      </c>
      <c r="G69" s="67"/>
      <c r="H69" s="67"/>
      <c r="I69" s="151">
        <v>0</v>
      </c>
      <c r="J69" s="68"/>
      <c r="K69" s="67"/>
      <c r="L69" s="69"/>
      <c r="M69" s="67"/>
      <c r="N69" s="166"/>
      <c r="O69" s="67"/>
      <c r="P69" s="67"/>
      <c r="Q69" s="67"/>
    </row>
    <row r="70" spans="1:17" s="24" customFormat="1" ht="12.75" hidden="1">
      <c r="A70" s="17"/>
      <c r="B70" s="65"/>
      <c r="C70" s="40" t="s">
        <v>4</v>
      </c>
      <c r="D70" s="66" t="s">
        <v>5</v>
      </c>
      <c r="E70" s="77">
        <v>0.3</v>
      </c>
      <c r="F70" s="77">
        <f>E70+SUM(G70:Q70)</f>
        <v>0.3</v>
      </c>
      <c r="G70" s="67"/>
      <c r="H70" s="67"/>
      <c r="I70" s="151"/>
      <c r="J70" s="68"/>
      <c r="K70" s="67"/>
      <c r="L70" s="69"/>
      <c r="M70" s="67"/>
      <c r="N70" s="166"/>
      <c r="O70" s="67"/>
      <c r="P70" s="67"/>
      <c r="Q70" s="67"/>
    </row>
    <row r="71" spans="1:17" s="24" customFormat="1" ht="51" hidden="1">
      <c r="A71" s="17"/>
      <c r="B71" s="80" t="s">
        <v>169</v>
      </c>
      <c r="C71" s="97"/>
      <c r="D71" s="101" t="s">
        <v>170</v>
      </c>
      <c r="E71" s="77">
        <f>E72</f>
        <v>335.8</v>
      </c>
      <c r="F71" s="77">
        <f aca="true" t="shared" si="27" ref="F71:Q71">F72</f>
        <v>335.8</v>
      </c>
      <c r="G71" s="67">
        <f t="shared" si="27"/>
        <v>0</v>
      </c>
      <c r="H71" s="67">
        <f t="shared" si="27"/>
        <v>0</v>
      </c>
      <c r="I71" s="69">
        <f t="shared" si="27"/>
        <v>0</v>
      </c>
      <c r="J71" s="67">
        <f t="shared" si="27"/>
        <v>0</v>
      </c>
      <c r="K71" s="67">
        <f t="shared" si="27"/>
        <v>0</v>
      </c>
      <c r="L71" s="67">
        <f t="shared" si="27"/>
        <v>0</v>
      </c>
      <c r="M71" s="67">
        <f t="shared" si="27"/>
        <v>0</v>
      </c>
      <c r="N71" s="166">
        <f t="shared" si="27"/>
        <v>0</v>
      </c>
      <c r="O71" s="67">
        <f t="shared" si="27"/>
        <v>0</v>
      </c>
      <c r="P71" s="67">
        <f t="shared" si="27"/>
        <v>0</v>
      </c>
      <c r="Q71" s="67">
        <f t="shared" si="27"/>
        <v>0</v>
      </c>
    </row>
    <row r="72" spans="1:17" s="24" customFormat="1" ht="38.25" hidden="1">
      <c r="A72" s="17"/>
      <c r="B72" s="65" t="s">
        <v>486</v>
      </c>
      <c r="C72" s="40"/>
      <c r="D72" s="56" t="s">
        <v>487</v>
      </c>
      <c r="E72" s="91">
        <f>E73</f>
        <v>335.8</v>
      </c>
      <c r="F72" s="91">
        <f>F73</f>
        <v>335.8</v>
      </c>
      <c r="G72" s="63">
        <f>G73</f>
        <v>0</v>
      </c>
      <c r="H72" s="63">
        <f>H73</f>
        <v>0</v>
      </c>
      <c r="I72" s="76">
        <f>I73</f>
        <v>0</v>
      </c>
      <c r="J72" s="63">
        <f>J73</f>
        <v>0</v>
      </c>
      <c r="K72" s="67"/>
      <c r="L72" s="69"/>
      <c r="M72" s="67"/>
      <c r="N72" s="166"/>
      <c r="O72" s="67"/>
      <c r="P72" s="67"/>
      <c r="Q72" s="67"/>
    </row>
    <row r="73" spans="1:17" s="24" customFormat="1" ht="12.75" hidden="1">
      <c r="A73" s="17"/>
      <c r="B73" s="65"/>
      <c r="C73" s="40" t="s">
        <v>9</v>
      </c>
      <c r="D73" s="66" t="s">
        <v>37</v>
      </c>
      <c r="E73" s="91">
        <v>335.8</v>
      </c>
      <c r="F73" s="91">
        <f>E73+SUM(G73:Q73)</f>
        <v>335.8</v>
      </c>
      <c r="G73" s="63"/>
      <c r="H73" s="63"/>
      <c r="I73" s="152"/>
      <c r="J73" s="64"/>
      <c r="K73" s="67"/>
      <c r="L73" s="69"/>
      <c r="M73" s="67"/>
      <c r="N73" s="166"/>
      <c r="O73" s="67"/>
      <c r="P73" s="67"/>
      <c r="Q73" s="67"/>
    </row>
    <row r="74" spans="1:17" s="24" customFormat="1" ht="12.75" hidden="1">
      <c r="A74" s="5" t="s">
        <v>534</v>
      </c>
      <c r="B74" s="62"/>
      <c r="C74" s="11"/>
      <c r="D74" s="111" t="s">
        <v>535</v>
      </c>
      <c r="E74" s="92">
        <f>E75</f>
        <v>4235.3</v>
      </c>
      <c r="F74" s="92">
        <f aca="true" t="shared" si="28" ref="F74:Q76">F75</f>
        <v>4235.3</v>
      </c>
      <c r="G74" s="92">
        <f t="shared" si="28"/>
        <v>0</v>
      </c>
      <c r="H74" s="92">
        <f t="shared" si="28"/>
        <v>0</v>
      </c>
      <c r="I74" s="92">
        <f t="shared" si="28"/>
        <v>0</v>
      </c>
      <c r="J74" s="92">
        <f t="shared" si="28"/>
        <v>0</v>
      </c>
      <c r="K74" s="92">
        <f t="shared" si="28"/>
        <v>0</v>
      </c>
      <c r="L74" s="92">
        <f t="shared" si="28"/>
        <v>0</v>
      </c>
      <c r="M74" s="92">
        <f t="shared" si="28"/>
        <v>0</v>
      </c>
      <c r="N74" s="171">
        <f t="shared" si="28"/>
        <v>0</v>
      </c>
      <c r="O74" s="92">
        <f t="shared" si="28"/>
        <v>0</v>
      </c>
      <c r="P74" s="92">
        <f t="shared" si="28"/>
        <v>0</v>
      </c>
      <c r="Q74" s="92">
        <f t="shared" si="28"/>
        <v>0</v>
      </c>
    </row>
    <row r="75" spans="1:17" s="24" customFormat="1" ht="15.75" customHeight="1" hidden="1">
      <c r="A75" s="17"/>
      <c r="B75" s="62" t="s">
        <v>530</v>
      </c>
      <c r="C75" s="11"/>
      <c r="D75" s="133" t="s">
        <v>532</v>
      </c>
      <c r="E75" s="92">
        <f>E76</f>
        <v>4235.3</v>
      </c>
      <c r="F75" s="92">
        <f t="shared" si="28"/>
        <v>4235.3</v>
      </c>
      <c r="G75" s="92">
        <f t="shared" si="28"/>
        <v>0</v>
      </c>
      <c r="H75" s="92">
        <f t="shared" si="28"/>
        <v>0</v>
      </c>
      <c r="I75" s="92">
        <f t="shared" si="28"/>
        <v>0</v>
      </c>
      <c r="J75" s="92">
        <f t="shared" si="28"/>
        <v>0</v>
      </c>
      <c r="K75" s="92">
        <f t="shared" si="28"/>
        <v>0</v>
      </c>
      <c r="L75" s="92">
        <f t="shared" si="28"/>
        <v>0</v>
      </c>
      <c r="M75" s="92">
        <f t="shared" si="28"/>
        <v>0</v>
      </c>
      <c r="N75" s="171">
        <f t="shared" si="28"/>
        <v>0</v>
      </c>
      <c r="O75" s="92">
        <f t="shared" si="28"/>
        <v>0</v>
      </c>
      <c r="P75" s="92">
        <f t="shared" si="28"/>
        <v>0</v>
      </c>
      <c r="Q75" s="92">
        <f t="shared" si="28"/>
        <v>0</v>
      </c>
    </row>
    <row r="76" spans="1:17" s="24" customFormat="1" ht="18" customHeight="1" hidden="1">
      <c r="A76" s="17"/>
      <c r="B76" s="65" t="s">
        <v>531</v>
      </c>
      <c r="C76" s="40"/>
      <c r="D76" s="132" t="s">
        <v>533</v>
      </c>
      <c r="E76" s="91">
        <f>E77</f>
        <v>4235.3</v>
      </c>
      <c r="F76" s="91">
        <f t="shared" si="28"/>
        <v>4235.3</v>
      </c>
      <c r="G76" s="91">
        <f t="shared" si="28"/>
        <v>0</v>
      </c>
      <c r="H76" s="91">
        <f t="shared" si="28"/>
        <v>0</v>
      </c>
      <c r="I76" s="91">
        <f t="shared" si="28"/>
        <v>0</v>
      </c>
      <c r="J76" s="91">
        <f t="shared" si="28"/>
        <v>0</v>
      </c>
      <c r="K76" s="91">
        <f t="shared" si="28"/>
        <v>0</v>
      </c>
      <c r="L76" s="91">
        <f t="shared" si="28"/>
        <v>0</v>
      </c>
      <c r="M76" s="91">
        <f t="shared" si="28"/>
        <v>0</v>
      </c>
      <c r="N76" s="173">
        <f t="shared" si="28"/>
        <v>0</v>
      </c>
      <c r="O76" s="91">
        <f t="shared" si="28"/>
        <v>0</v>
      </c>
      <c r="P76" s="91">
        <f t="shared" si="28"/>
        <v>0</v>
      </c>
      <c r="Q76" s="91">
        <f t="shared" si="28"/>
        <v>0</v>
      </c>
    </row>
    <row r="77" spans="1:17" s="24" customFormat="1" ht="30" customHeight="1" hidden="1">
      <c r="A77" s="17"/>
      <c r="B77" s="65"/>
      <c r="C77" s="40" t="s">
        <v>3</v>
      </c>
      <c r="D77" s="66" t="s">
        <v>95</v>
      </c>
      <c r="E77" s="91">
        <v>4235.3</v>
      </c>
      <c r="F77" s="91">
        <f>E77+SUM(G77:Q77)</f>
        <v>4235.3</v>
      </c>
      <c r="G77" s="63"/>
      <c r="H77" s="63"/>
      <c r="I77" s="152"/>
      <c r="J77" s="64"/>
      <c r="K77" s="67"/>
      <c r="L77" s="69"/>
      <c r="M77" s="67"/>
      <c r="N77" s="166"/>
      <c r="O77" s="67"/>
      <c r="P77" s="67"/>
      <c r="Q77" s="67"/>
    </row>
    <row r="78" spans="1:17" s="23" customFormat="1" ht="12" hidden="1">
      <c r="A78" s="5" t="s">
        <v>38</v>
      </c>
      <c r="B78" s="16"/>
      <c r="C78" s="5"/>
      <c r="D78" s="20" t="s">
        <v>57</v>
      </c>
      <c r="E78" s="118">
        <f>E79</f>
        <v>400</v>
      </c>
      <c r="F78" s="118">
        <f aca="true" t="shared" si="29" ref="F78:Q82">F79</f>
        <v>400</v>
      </c>
      <c r="G78" s="118">
        <f t="shared" si="29"/>
        <v>0</v>
      </c>
      <c r="H78" s="118">
        <f t="shared" si="29"/>
        <v>0</v>
      </c>
      <c r="I78" s="120">
        <f t="shared" si="29"/>
        <v>0</v>
      </c>
      <c r="J78" s="118">
        <f t="shared" si="29"/>
        <v>0</v>
      </c>
      <c r="K78" s="118">
        <f t="shared" si="29"/>
        <v>0</v>
      </c>
      <c r="L78" s="118">
        <f t="shared" si="29"/>
        <v>0</v>
      </c>
      <c r="M78" s="118">
        <f t="shared" si="29"/>
        <v>0</v>
      </c>
      <c r="N78" s="169">
        <f t="shared" si="29"/>
        <v>0</v>
      </c>
      <c r="O78" s="118">
        <f t="shared" si="29"/>
        <v>0</v>
      </c>
      <c r="P78" s="118">
        <f t="shared" si="29"/>
        <v>0</v>
      </c>
      <c r="Q78" s="118">
        <f t="shared" si="29"/>
        <v>0</v>
      </c>
    </row>
    <row r="79" spans="1:17" s="24" customFormat="1" ht="38.25" hidden="1">
      <c r="A79" s="17"/>
      <c r="B79" s="62" t="s">
        <v>162</v>
      </c>
      <c r="C79" s="40"/>
      <c r="D79" s="59" t="s">
        <v>105</v>
      </c>
      <c r="E79" s="92">
        <f>E80</f>
        <v>400</v>
      </c>
      <c r="F79" s="92">
        <f t="shared" si="29"/>
        <v>400</v>
      </c>
      <c r="G79" s="92">
        <f t="shared" si="29"/>
        <v>0</v>
      </c>
      <c r="H79" s="92">
        <f t="shared" si="29"/>
        <v>0</v>
      </c>
      <c r="I79" s="153">
        <f t="shared" si="29"/>
        <v>0</v>
      </c>
      <c r="J79" s="92">
        <f t="shared" si="29"/>
        <v>0</v>
      </c>
      <c r="K79" s="92">
        <f t="shared" si="29"/>
        <v>0</v>
      </c>
      <c r="L79" s="92">
        <f t="shared" si="29"/>
        <v>0</v>
      </c>
      <c r="M79" s="92">
        <f t="shared" si="29"/>
        <v>0</v>
      </c>
      <c r="N79" s="171">
        <f t="shared" si="29"/>
        <v>0</v>
      </c>
      <c r="O79" s="92">
        <f t="shared" si="29"/>
        <v>0</v>
      </c>
      <c r="P79" s="92">
        <f t="shared" si="29"/>
        <v>0</v>
      </c>
      <c r="Q79" s="92">
        <f t="shared" si="29"/>
        <v>0</v>
      </c>
    </row>
    <row r="80" spans="1:17" s="24" customFormat="1" ht="25.5" hidden="1">
      <c r="A80" s="17"/>
      <c r="B80" s="62" t="s">
        <v>159</v>
      </c>
      <c r="C80" s="11"/>
      <c r="D80" s="59" t="s">
        <v>106</v>
      </c>
      <c r="E80" s="92">
        <f>E81</f>
        <v>400</v>
      </c>
      <c r="F80" s="92">
        <f t="shared" si="29"/>
        <v>400</v>
      </c>
      <c r="G80" s="92">
        <f t="shared" si="29"/>
        <v>0</v>
      </c>
      <c r="H80" s="92">
        <f t="shared" si="29"/>
        <v>0</v>
      </c>
      <c r="I80" s="153">
        <f t="shared" si="29"/>
        <v>0</v>
      </c>
      <c r="J80" s="92">
        <f t="shared" si="29"/>
        <v>0</v>
      </c>
      <c r="K80" s="92">
        <f t="shared" si="29"/>
        <v>0</v>
      </c>
      <c r="L80" s="92">
        <f t="shared" si="29"/>
        <v>0</v>
      </c>
      <c r="M80" s="92">
        <f t="shared" si="29"/>
        <v>0</v>
      </c>
      <c r="N80" s="171">
        <f t="shared" si="29"/>
        <v>0</v>
      </c>
      <c r="O80" s="92">
        <f t="shared" si="29"/>
        <v>0</v>
      </c>
      <c r="P80" s="92">
        <f t="shared" si="29"/>
        <v>0</v>
      </c>
      <c r="Q80" s="92">
        <f t="shared" si="29"/>
        <v>0</v>
      </c>
    </row>
    <row r="81" spans="1:17" s="24" customFormat="1" ht="38.25" hidden="1">
      <c r="A81" s="17"/>
      <c r="B81" s="80" t="s">
        <v>165</v>
      </c>
      <c r="C81" s="97"/>
      <c r="D81" s="101" t="s">
        <v>167</v>
      </c>
      <c r="E81" s="77">
        <f>E82</f>
        <v>400</v>
      </c>
      <c r="F81" s="77">
        <f t="shared" si="29"/>
        <v>400</v>
      </c>
      <c r="G81" s="77">
        <f t="shared" si="29"/>
        <v>0</v>
      </c>
      <c r="H81" s="77">
        <f t="shared" si="29"/>
        <v>0</v>
      </c>
      <c r="I81" s="94">
        <f t="shared" si="29"/>
        <v>0</v>
      </c>
      <c r="J81" s="77">
        <f t="shared" si="29"/>
        <v>0</v>
      </c>
      <c r="K81" s="77">
        <f t="shared" si="29"/>
        <v>0</v>
      </c>
      <c r="L81" s="77">
        <f t="shared" si="29"/>
        <v>0</v>
      </c>
      <c r="M81" s="77">
        <f t="shared" si="29"/>
        <v>0</v>
      </c>
      <c r="N81" s="168">
        <f t="shared" si="29"/>
        <v>0</v>
      </c>
      <c r="O81" s="77">
        <f t="shared" si="29"/>
        <v>0</v>
      </c>
      <c r="P81" s="77">
        <f t="shared" si="29"/>
        <v>0</v>
      </c>
      <c r="Q81" s="77">
        <f t="shared" si="29"/>
        <v>0</v>
      </c>
    </row>
    <row r="82" spans="1:17" s="24" customFormat="1" ht="51" hidden="1">
      <c r="A82" s="17"/>
      <c r="B82" s="65" t="s">
        <v>166</v>
      </c>
      <c r="C82" s="40"/>
      <c r="D82" s="56" t="s">
        <v>168</v>
      </c>
      <c r="E82" s="91">
        <f>E83</f>
        <v>400</v>
      </c>
      <c r="F82" s="91">
        <f t="shared" si="29"/>
        <v>400</v>
      </c>
      <c r="G82" s="91">
        <f t="shared" si="29"/>
        <v>0</v>
      </c>
      <c r="H82" s="91">
        <f t="shared" si="29"/>
        <v>0</v>
      </c>
      <c r="I82" s="131">
        <f t="shared" si="29"/>
        <v>0</v>
      </c>
      <c r="J82" s="91">
        <f t="shared" si="29"/>
        <v>0</v>
      </c>
      <c r="K82" s="91">
        <f t="shared" si="29"/>
        <v>0</v>
      </c>
      <c r="L82" s="91">
        <f t="shared" si="29"/>
        <v>0</v>
      </c>
      <c r="M82" s="91">
        <f t="shared" si="29"/>
        <v>0</v>
      </c>
      <c r="N82" s="173">
        <f t="shared" si="29"/>
        <v>0</v>
      </c>
      <c r="O82" s="91">
        <f t="shared" si="29"/>
        <v>0</v>
      </c>
      <c r="P82" s="91">
        <f t="shared" si="29"/>
        <v>0</v>
      </c>
      <c r="Q82" s="91">
        <f t="shared" si="29"/>
        <v>0</v>
      </c>
    </row>
    <row r="83" spans="1:17" s="24" customFormat="1" ht="12.75" hidden="1">
      <c r="A83" s="17"/>
      <c r="B83" s="65"/>
      <c r="C83" s="40" t="s">
        <v>4</v>
      </c>
      <c r="D83" s="66" t="s">
        <v>5</v>
      </c>
      <c r="E83" s="91">
        <v>400</v>
      </c>
      <c r="F83" s="91">
        <f>E83+SUM(G83:Q83)</f>
        <v>400</v>
      </c>
      <c r="G83" s="63"/>
      <c r="H83" s="63"/>
      <c r="I83" s="155"/>
      <c r="J83" s="57"/>
      <c r="K83" s="63"/>
      <c r="L83" s="63"/>
      <c r="M83" s="63"/>
      <c r="N83" s="170"/>
      <c r="O83" s="63"/>
      <c r="P83" s="63"/>
      <c r="Q83" s="63"/>
    </row>
    <row r="84" spans="1:17" s="54" customFormat="1" ht="12" hidden="1">
      <c r="A84" s="5" t="s">
        <v>84</v>
      </c>
      <c r="B84" s="5"/>
      <c r="C84" s="5"/>
      <c r="D84" s="13" t="s">
        <v>39</v>
      </c>
      <c r="E84" s="118">
        <f>E91+E110+E124+E85</f>
        <v>9993.5</v>
      </c>
      <c r="F84" s="118">
        <f>F91+F110+F124+F85</f>
        <v>9993.5</v>
      </c>
      <c r="G84" s="118">
        <f aca="true" t="shared" si="30" ref="G84:Q84">G91+G110+G124+G85</f>
        <v>0</v>
      </c>
      <c r="H84" s="118">
        <f t="shared" si="30"/>
        <v>0</v>
      </c>
      <c r="I84" s="118">
        <f t="shared" si="30"/>
        <v>0</v>
      </c>
      <c r="J84" s="118">
        <f t="shared" si="30"/>
        <v>0</v>
      </c>
      <c r="K84" s="118">
        <f t="shared" si="30"/>
        <v>0</v>
      </c>
      <c r="L84" s="118">
        <f t="shared" si="30"/>
        <v>0</v>
      </c>
      <c r="M84" s="118">
        <f t="shared" si="30"/>
        <v>0</v>
      </c>
      <c r="N84" s="118">
        <f t="shared" si="30"/>
        <v>0</v>
      </c>
      <c r="O84" s="118">
        <f t="shared" si="30"/>
        <v>0</v>
      </c>
      <c r="P84" s="118">
        <f t="shared" si="30"/>
        <v>0</v>
      </c>
      <c r="Q84" s="118">
        <f t="shared" si="30"/>
        <v>0</v>
      </c>
    </row>
    <row r="85" spans="1:17" s="24" customFormat="1" ht="51" hidden="1">
      <c r="A85" s="17"/>
      <c r="B85" s="62" t="s">
        <v>172</v>
      </c>
      <c r="C85" s="11"/>
      <c r="D85" s="59" t="s">
        <v>107</v>
      </c>
      <c r="E85" s="93">
        <f aca="true" t="shared" si="31" ref="E85:Q87">E86</f>
        <v>7817.7</v>
      </c>
      <c r="F85" s="93">
        <f t="shared" si="31"/>
        <v>7817.7</v>
      </c>
      <c r="G85" s="71">
        <f t="shared" si="31"/>
        <v>0</v>
      </c>
      <c r="H85" s="71">
        <f t="shared" si="31"/>
        <v>0</v>
      </c>
      <c r="I85" s="75">
        <f t="shared" si="31"/>
        <v>0</v>
      </c>
      <c r="J85" s="71">
        <f t="shared" si="31"/>
        <v>0</v>
      </c>
      <c r="K85" s="71">
        <f t="shared" si="31"/>
        <v>0</v>
      </c>
      <c r="L85" s="71">
        <f t="shared" si="31"/>
        <v>0</v>
      </c>
      <c r="M85" s="71">
        <f t="shared" si="31"/>
        <v>0</v>
      </c>
      <c r="N85" s="122">
        <f t="shared" si="31"/>
        <v>0</v>
      </c>
      <c r="O85" s="71">
        <f t="shared" si="31"/>
        <v>0</v>
      </c>
      <c r="P85" s="71">
        <f t="shared" si="31"/>
        <v>0</v>
      </c>
      <c r="Q85" s="71">
        <f t="shared" si="31"/>
        <v>0</v>
      </c>
    </row>
    <row r="86" spans="1:17" s="24" customFormat="1" ht="25.5" hidden="1">
      <c r="A86" s="17"/>
      <c r="B86" s="80" t="s">
        <v>173</v>
      </c>
      <c r="C86" s="40"/>
      <c r="D86" s="60" t="s">
        <v>108</v>
      </c>
      <c r="E86" s="77">
        <f t="shared" si="31"/>
        <v>7817.7</v>
      </c>
      <c r="F86" s="77">
        <f t="shared" si="31"/>
        <v>7817.7</v>
      </c>
      <c r="G86" s="67">
        <f t="shared" si="31"/>
        <v>0</v>
      </c>
      <c r="H86" s="67">
        <f t="shared" si="31"/>
        <v>0</v>
      </c>
      <c r="I86" s="69">
        <f t="shared" si="31"/>
        <v>0</v>
      </c>
      <c r="J86" s="67">
        <f t="shared" si="31"/>
        <v>0</v>
      </c>
      <c r="K86" s="67">
        <f t="shared" si="31"/>
        <v>0</v>
      </c>
      <c r="L86" s="67">
        <f t="shared" si="31"/>
        <v>0</v>
      </c>
      <c r="M86" s="67">
        <f t="shared" si="31"/>
        <v>0</v>
      </c>
      <c r="N86" s="166">
        <f t="shared" si="31"/>
        <v>0</v>
      </c>
      <c r="O86" s="67">
        <f t="shared" si="31"/>
        <v>0</v>
      </c>
      <c r="P86" s="67">
        <f t="shared" si="31"/>
        <v>0</v>
      </c>
      <c r="Q86" s="67">
        <f t="shared" si="31"/>
        <v>0</v>
      </c>
    </row>
    <row r="87" spans="1:17" s="24" customFormat="1" ht="25.5" hidden="1">
      <c r="A87" s="17"/>
      <c r="B87" s="65" t="s">
        <v>174</v>
      </c>
      <c r="C87" s="40"/>
      <c r="D87" s="56" t="s">
        <v>176</v>
      </c>
      <c r="E87" s="77">
        <f t="shared" si="31"/>
        <v>7817.7</v>
      </c>
      <c r="F87" s="77">
        <f t="shared" si="31"/>
        <v>7817.7</v>
      </c>
      <c r="G87" s="67">
        <f t="shared" si="31"/>
        <v>0</v>
      </c>
      <c r="H87" s="67">
        <f t="shared" si="31"/>
        <v>0</v>
      </c>
      <c r="I87" s="69">
        <f t="shared" si="31"/>
        <v>0</v>
      </c>
      <c r="J87" s="67">
        <f t="shared" si="31"/>
        <v>0</v>
      </c>
      <c r="K87" s="67">
        <f t="shared" si="31"/>
        <v>0</v>
      </c>
      <c r="L87" s="67">
        <f t="shared" si="31"/>
        <v>0</v>
      </c>
      <c r="M87" s="67">
        <f t="shared" si="31"/>
        <v>0</v>
      </c>
      <c r="N87" s="166">
        <f t="shared" si="31"/>
        <v>0</v>
      </c>
      <c r="O87" s="67">
        <f t="shared" si="31"/>
        <v>0</v>
      </c>
      <c r="P87" s="67">
        <f t="shared" si="31"/>
        <v>0</v>
      </c>
      <c r="Q87" s="67">
        <f t="shared" si="31"/>
        <v>0</v>
      </c>
    </row>
    <row r="88" spans="1:17" s="24" customFormat="1" ht="25.5" hidden="1">
      <c r="A88" s="17"/>
      <c r="B88" s="65" t="s">
        <v>175</v>
      </c>
      <c r="C88" s="40"/>
      <c r="D88" s="56" t="s">
        <v>177</v>
      </c>
      <c r="E88" s="77">
        <f>E89+E90</f>
        <v>7817.7</v>
      </c>
      <c r="F88" s="77">
        <f aca="true" t="shared" si="32" ref="F88:Q88">F89+F90</f>
        <v>7817.7</v>
      </c>
      <c r="G88" s="67">
        <f t="shared" si="32"/>
        <v>0</v>
      </c>
      <c r="H88" s="67">
        <f t="shared" si="32"/>
        <v>0</v>
      </c>
      <c r="I88" s="69">
        <f t="shared" si="32"/>
        <v>0</v>
      </c>
      <c r="J88" s="67">
        <f t="shared" si="32"/>
        <v>0</v>
      </c>
      <c r="K88" s="67">
        <f t="shared" si="32"/>
        <v>0</v>
      </c>
      <c r="L88" s="67">
        <f t="shared" si="32"/>
        <v>0</v>
      </c>
      <c r="M88" s="67">
        <f t="shared" si="32"/>
        <v>0</v>
      </c>
      <c r="N88" s="166">
        <f t="shared" si="32"/>
        <v>0</v>
      </c>
      <c r="O88" s="67">
        <f t="shared" si="32"/>
        <v>0</v>
      </c>
      <c r="P88" s="67">
        <f t="shared" si="32"/>
        <v>0</v>
      </c>
      <c r="Q88" s="67">
        <f t="shared" si="32"/>
        <v>0</v>
      </c>
    </row>
    <row r="89" spans="1:17" s="24" customFormat="1" ht="25.5" hidden="1">
      <c r="A89" s="17"/>
      <c r="B89" s="65"/>
      <c r="C89" s="40" t="s">
        <v>3</v>
      </c>
      <c r="D89" s="66" t="s">
        <v>95</v>
      </c>
      <c r="E89" s="77">
        <v>6036.2</v>
      </c>
      <c r="F89" s="91">
        <f>E89+SUM(G89:Q89)</f>
        <v>6036.2</v>
      </c>
      <c r="G89" s="91"/>
      <c r="H89" s="67"/>
      <c r="I89" s="151"/>
      <c r="J89" s="68"/>
      <c r="K89" s="67"/>
      <c r="L89" s="94"/>
      <c r="M89" s="67"/>
      <c r="N89" s="166"/>
      <c r="O89" s="67"/>
      <c r="P89" s="69"/>
      <c r="Q89" s="69"/>
    </row>
    <row r="90" spans="1:17" s="24" customFormat="1" ht="12.75" hidden="1">
      <c r="A90" s="17"/>
      <c r="B90" s="65"/>
      <c r="C90" s="40" t="s">
        <v>4</v>
      </c>
      <c r="D90" s="66" t="s">
        <v>5</v>
      </c>
      <c r="E90" s="77">
        <v>1781.5</v>
      </c>
      <c r="F90" s="91">
        <f>E90+SUM(G90:Q90)</f>
        <v>1781.5</v>
      </c>
      <c r="G90" s="72"/>
      <c r="H90" s="67"/>
      <c r="I90" s="151"/>
      <c r="J90" s="68"/>
      <c r="K90" s="67"/>
      <c r="L90" s="69"/>
      <c r="M90" s="67"/>
      <c r="N90" s="166"/>
      <c r="O90" s="67"/>
      <c r="P90" s="67"/>
      <c r="Q90" s="67"/>
    </row>
    <row r="91" spans="1:17" s="54" customFormat="1" ht="51" hidden="1">
      <c r="A91" s="5"/>
      <c r="B91" s="62" t="s">
        <v>237</v>
      </c>
      <c r="C91" s="11"/>
      <c r="D91" s="59" t="s">
        <v>115</v>
      </c>
      <c r="E91" s="93">
        <f>E92+E95+E99+E103</f>
        <v>817</v>
      </c>
      <c r="F91" s="93">
        <f aca="true" t="shared" si="33" ref="F91:Q91">F92+F95+F99+F103</f>
        <v>817</v>
      </c>
      <c r="G91" s="71">
        <f t="shared" si="33"/>
        <v>0</v>
      </c>
      <c r="H91" s="71">
        <f t="shared" si="33"/>
        <v>0</v>
      </c>
      <c r="I91" s="75">
        <f t="shared" si="33"/>
        <v>0</v>
      </c>
      <c r="J91" s="71">
        <f t="shared" si="33"/>
        <v>0</v>
      </c>
      <c r="K91" s="71">
        <f t="shared" si="33"/>
        <v>0</v>
      </c>
      <c r="L91" s="71">
        <f t="shared" si="33"/>
        <v>0</v>
      </c>
      <c r="M91" s="71">
        <f t="shared" si="33"/>
        <v>0</v>
      </c>
      <c r="N91" s="122">
        <f t="shared" si="33"/>
        <v>0</v>
      </c>
      <c r="O91" s="71">
        <f t="shared" si="33"/>
        <v>0</v>
      </c>
      <c r="P91" s="71">
        <f t="shared" si="33"/>
        <v>0</v>
      </c>
      <c r="Q91" s="71">
        <f t="shared" si="33"/>
        <v>0</v>
      </c>
    </row>
    <row r="92" spans="1:17" s="54" customFormat="1" ht="38.25" hidden="1">
      <c r="A92" s="5"/>
      <c r="B92" s="80" t="s">
        <v>238</v>
      </c>
      <c r="C92" s="40"/>
      <c r="D92" s="60" t="s">
        <v>240</v>
      </c>
      <c r="E92" s="77">
        <f>E93</f>
        <v>35</v>
      </c>
      <c r="F92" s="77">
        <f aca="true" t="shared" si="34" ref="F92:Q93">F93</f>
        <v>35</v>
      </c>
      <c r="G92" s="67">
        <f t="shared" si="34"/>
        <v>0</v>
      </c>
      <c r="H92" s="67">
        <f t="shared" si="34"/>
        <v>0</v>
      </c>
      <c r="I92" s="69">
        <f t="shared" si="34"/>
        <v>0</v>
      </c>
      <c r="J92" s="67">
        <f t="shared" si="34"/>
        <v>0</v>
      </c>
      <c r="K92" s="67">
        <f t="shared" si="34"/>
        <v>0</v>
      </c>
      <c r="L92" s="67">
        <f t="shared" si="34"/>
        <v>0</v>
      </c>
      <c r="M92" s="67">
        <f t="shared" si="34"/>
        <v>0</v>
      </c>
      <c r="N92" s="166">
        <f t="shared" si="34"/>
        <v>0</v>
      </c>
      <c r="O92" s="67">
        <f t="shared" si="34"/>
        <v>0</v>
      </c>
      <c r="P92" s="67">
        <f t="shared" si="34"/>
        <v>0</v>
      </c>
      <c r="Q92" s="67">
        <f t="shared" si="34"/>
        <v>0</v>
      </c>
    </row>
    <row r="93" spans="1:17" s="54" customFormat="1" ht="38.25" hidden="1">
      <c r="A93" s="5"/>
      <c r="B93" s="65" t="s">
        <v>239</v>
      </c>
      <c r="C93" s="40"/>
      <c r="D93" s="56" t="s">
        <v>241</v>
      </c>
      <c r="E93" s="77">
        <f>E94</f>
        <v>35</v>
      </c>
      <c r="F93" s="77">
        <f t="shared" si="34"/>
        <v>35</v>
      </c>
      <c r="G93" s="67">
        <f t="shared" si="34"/>
        <v>0</v>
      </c>
      <c r="H93" s="67">
        <f t="shared" si="34"/>
        <v>0</v>
      </c>
      <c r="I93" s="69">
        <f t="shared" si="34"/>
        <v>0</v>
      </c>
      <c r="J93" s="67">
        <f t="shared" si="34"/>
        <v>0</v>
      </c>
      <c r="K93" s="67">
        <f t="shared" si="34"/>
        <v>0</v>
      </c>
      <c r="L93" s="67">
        <f t="shared" si="34"/>
        <v>0</v>
      </c>
      <c r="M93" s="67">
        <f t="shared" si="34"/>
        <v>0</v>
      </c>
      <c r="N93" s="166">
        <f t="shared" si="34"/>
        <v>0</v>
      </c>
      <c r="O93" s="67">
        <f t="shared" si="34"/>
        <v>0</v>
      </c>
      <c r="P93" s="67">
        <f t="shared" si="34"/>
        <v>0</v>
      </c>
      <c r="Q93" s="67">
        <f t="shared" si="34"/>
        <v>0</v>
      </c>
    </row>
    <row r="94" spans="1:17" s="54" customFormat="1" ht="12.75" hidden="1">
      <c r="A94" s="5"/>
      <c r="B94" s="65"/>
      <c r="C94" s="40" t="s">
        <v>4</v>
      </c>
      <c r="D94" s="66" t="s">
        <v>5</v>
      </c>
      <c r="E94" s="77">
        <v>35</v>
      </c>
      <c r="F94" s="91">
        <f>E94+SUM(G94:Q94)</f>
        <v>35</v>
      </c>
      <c r="G94" s="67"/>
      <c r="H94" s="67"/>
      <c r="I94" s="151"/>
      <c r="J94" s="68"/>
      <c r="K94" s="67"/>
      <c r="L94" s="67"/>
      <c r="M94" s="67"/>
      <c r="N94" s="166"/>
      <c r="O94" s="67"/>
      <c r="P94" s="67"/>
      <c r="Q94" s="67"/>
    </row>
    <row r="95" spans="1:17" s="54" customFormat="1" ht="38.25" hidden="1">
      <c r="A95" s="5"/>
      <c r="B95" s="80" t="s">
        <v>242</v>
      </c>
      <c r="C95" s="97"/>
      <c r="D95" s="60" t="s">
        <v>244</v>
      </c>
      <c r="E95" s="77">
        <f>E96</f>
        <v>60</v>
      </c>
      <c r="F95" s="77">
        <f aca="true" t="shared" si="35" ref="F95:Q95">F96</f>
        <v>60</v>
      </c>
      <c r="G95" s="67">
        <f t="shared" si="35"/>
        <v>0</v>
      </c>
      <c r="H95" s="67">
        <f t="shared" si="35"/>
        <v>0</v>
      </c>
      <c r="I95" s="69">
        <f t="shared" si="35"/>
        <v>0</v>
      </c>
      <c r="J95" s="67">
        <f t="shared" si="35"/>
        <v>0</v>
      </c>
      <c r="K95" s="67">
        <f t="shared" si="35"/>
        <v>0</v>
      </c>
      <c r="L95" s="67">
        <f t="shared" si="35"/>
        <v>0</v>
      </c>
      <c r="M95" s="67">
        <f t="shared" si="35"/>
        <v>0</v>
      </c>
      <c r="N95" s="166">
        <f t="shared" si="35"/>
        <v>0</v>
      </c>
      <c r="O95" s="67">
        <f t="shared" si="35"/>
        <v>0</v>
      </c>
      <c r="P95" s="67">
        <f t="shared" si="35"/>
        <v>0</v>
      </c>
      <c r="Q95" s="67">
        <f t="shared" si="35"/>
        <v>0</v>
      </c>
    </row>
    <row r="96" spans="1:17" s="54" customFormat="1" ht="25.5" hidden="1">
      <c r="A96" s="5"/>
      <c r="B96" s="65" t="s">
        <v>243</v>
      </c>
      <c r="C96" s="40"/>
      <c r="D96" s="56" t="s">
        <v>245</v>
      </c>
      <c r="E96" s="77">
        <f>E97+E98</f>
        <v>60</v>
      </c>
      <c r="F96" s="77">
        <f aca="true" t="shared" si="36" ref="F96:Q96">F97+F98</f>
        <v>60</v>
      </c>
      <c r="G96" s="77">
        <f t="shared" si="36"/>
        <v>0</v>
      </c>
      <c r="H96" s="77">
        <f t="shared" si="36"/>
        <v>0</v>
      </c>
      <c r="I96" s="94">
        <f t="shared" si="36"/>
        <v>0</v>
      </c>
      <c r="J96" s="77">
        <f t="shared" si="36"/>
        <v>0</v>
      </c>
      <c r="K96" s="77">
        <f t="shared" si="36"/>
        <v>0</v>
      </c>
      <c r="L96" s="77">
        <f t="shared" si="36"/>
        <v>0</v>
      </c>
      <c r="M96" s="77">
        <f t="shared" si="36"/>
        <v>0</v>
      </c>
      <c r="N96" s="168">
        <f t="shared" si="36"/>
        <v>0</v>
      </c>
      <c r="O96" s="77">
        <f t="shared" si="36"/>
        <v>0</v>
      </c>
      <c r="P96" s="77">
        <f t="shared" si="36"/>
        <v>0</v>
      </c>
      <c r="Q96" s="77">
        <f t="shared" si="36"/>
        <v>0</v>
      </c>
    </row>
    <row r="97" spans="1:17" s="54" customFormat="1" ht="25.5" hidden="1">
      <c r="A97" s="5"/>
      <c r="B97" s="65"/>
      <c r="C97" s="40" t="s">
        <v>3</v>
      </c>
      <c r="D97" s="66" t="s">
        <v>95</v>
      </c>
      <c r="E97" s="77">
        <v>50</v>
      </c>
      <c r="F97" s="91">
        <f>E97+SUM(G97:Q97)</f>
        <v>50</v>
      </c>
      <c r="G97" s="67"/>
      <c r="H97" s="67"/>
      <c r="I97" s="151"/>
      <c r="J97" s="68"/>
      <c r="K97" s="67"/>
      <c r="L97" s="67"/>
      <c r="M97" s="67"/>
      <c r="N97" s="166"/>
      <c r="O97" s="67"/>
      <c r="P97" s="67"/>
      <c r="Q97" s="67"/>
    </row>
    <row r="98" spans="1:17" s="54" customFormat="1" ht="25.5" hidden="1">
      <c r="A98" s="5"/>
      <c r="B98" s="65"/>
      <c r="C98" s="40" t="s">
        <v>11</v>
      </c>
      <c r="D98" s="66" t="s">
        <v>12</v>
      </c>
      <c r="E98" s="77">
        <v>10</v>
      </c>
      <c r="F98" s="91">
        <f>E98+SUM(G98:Q98)</f>
        <v>10</v>
      </c>
      <c r="G98" s="67"/>
      <c r="H98" s="67"/>
      <c r="I98" s="151"/>
      <c r="J98" s="68"/>
      <c r="K98" s="67"/>
      <c r="L98" s="67"/>
      <c r="M98" s="67"/>
      <c r="N98" s="166"/>
      <c r="O98" s="67"/>
      <c r="P98" s="67"/>
      <c r="Q98" s="67"/>
    </row>
    <row r="99" spans="1:17" s="54" customFormat="1" ht="25.5" hidden="1">
      <c r="A99" s="5"/>
      <c r="B99" s="80" t="s">
        <v>246</v>
      </c>
      <c r="C99" s="40"/>
      <c r="D99" s="60" t="s">
        <v>116</v>
      </c>
      <c r="E99" s="77">
        <f>E100</f>
        <v>22</v>
      </c>
      <c r="F99" s="77">
        <f aca="true" t="shared" si="37" ref="F99:Q101">F100</f>
        <v>22</v>
      </c>
      <c r="G99" s="67">
        <f t="shared" si="37"/>
        <v>0</v>
      </c>
      <c r="H99" s="67">
        <f t="shared" si="37"/>
        <v>0</v>
      </c>
      <c r="I99" s="69">
        <f t="shared" si="37"/>
        <v>0</v>
      </c>
      <c r="J99" s="67">
        <f t="shared" si="37"/>
        <v>0</v>
      </c>
      <c r="K99" s="67">
        <f t="shared" si="37"/>
        <v>0</v>
      </c>
      <c r="L99" s="67">
        <f t="shared" si="37"/>
        <v>0</v>
      </c>
      <c r="M99" s="67">
        <f t="shared" si="37"/>
        <v>0</v>
      </c>
      <c r="N99" s="166">
        <f t="shared" si="37"/>
        <v>0</v>
      </c>
      <c r="O99" s="67">
        <f t="shared" si="37"/>
        <v>0</v>
      </c>
      <c r="P99" s="67">
        <f t="shared" si="37"/>
        <v>0</v>
      </c>
      <c r="Q99" s="67">
        <f t="shared" si="37"/>
        <v>0</v>
      </c>
    </row>
    <row r="100" spans="1:17" s="54" customFormat="1" ht="38.25" hidden="1">
      <c r="A100" s="5"/>
      <c r="B100" s="65" t="s">
        <v>247</v>
      </c>
      <c r="C100" s="40"/>
      <c r="D100" s="56" t="s">
        <v>249</v>
      </c>
      <c r="E100" s="77">
        <f>E101</f>
        <v>22</v>
      </c>
      <c r="F100" s="77">
        <f t="shared" si="37"/>
        <v>22</v>
      </c>
      <c r="G100" s="67">
        <f t="shared" si="37"/>
        <v>0</v>
      </c>
      <c r="H100" s="67">
        <f t="shared" si="37"/>
        <v>0</v>
      </c>
      <c r="I100" s="69">
        <f t="shared" si="37"/>
        <v>0</v>
      </c>
      <c r="J100" s="67">
        <f t="shared" si="37"/>
        <v>0</v>
      </c>
      <c r="K100" s="67">
        <f t="shared" si="37"/>
        <v>0</v>
      </c>
      <c r="L100" s="67">
        <f t="shared" si="37"/>
        <v>0</v>
      </c>
      <c r="M100" s="67">
        <f t="shared" si="37"/>
        <v>0</v>
      </c>
      <c r="N100" s="166">
        <f t="shared" si="37"/>
        <v>0</v>
      </c>
      <c r="O100" s="67">
        <f t="shared" si="37"/>
        <v>0</v>
      </c>
      <c r="P100" s="67">
        <f t="shared" si="37"/>
        <v>0</v>
      </c>
      <c r="Q100" s="67">
        <f t="shared" si="37"/>
        <v>0</v>
      </c>
    </row>
    <row r="101" spans="1:17" s="54" customFormat="1" ht="25.5" hidden="1">
      <c r="A101" s="5"/>
      <c r="B101" s="65" t="s">
        <v>248</v>
      </c>
      <c r="C101" s="40"/>
      <c r="D101" s="56" t="s">
        <v>250</v>
      </c>
      <c r="E101" s="77">
        <f>E102</f>
        <v>22</v>
      </c>
      <c r="F101" s="77">
        <f t="shared" si="37"/>
        <v>22</v>
      </c>
      <c r="G101" s="67">
        <f t="shared" si="37"/>
        <v>0</v>
      </c>
      <c r="H101" s="67">
        <f t="shared" si="37"/>
        <v>0</v>
      </c>
      <c r="I101" s="69">
        <f t="shared" si="37"/>
        <v>0</v>
      </c>
      <c r="J101" s="67">
        <f t="shared" si="37"/>
        <v>0</v>
      </c>
      <c r="K101" s="67">
        <f t="shared" si="37"/>
        <v>0</v>
      </c>
      <c r="L101" s="67">
        <f t="shared" si="37"/>
        <v>0</v>
      </c>
      <c r="M101" s="67">
        <f t="shared" si="37"/>
        <v>0</v>
      </c>
      <c r="N101" s="166">
        <f t="shared" si="37"/>
        <v>0</v>
      </c>
      <c r="O101" s="67">
        <f t="shared" si="37"/>
        <v>0</v>
      </c>
      <c r="P101" s="67">
        <f t="shared" si="37"/>
        <v>0</v>
      </c>
      <c r="Q101" s="67">
        <f t="shared" si="37"/>
        <v>0</v>
      </c>
    </row>
    <row r="102" spans="1:17" ht="25.5" hidden="1">
      <c r="A102" s="17"/>
      <c r="B102" s="65"/>
      <c r="C102" s="40" t="s">
        <v>3</v>
      </c>
      <c r="D102" s="66" t="s">
        <v>95</v>
      </c>
      <c r="E102" s="77">
        <v>22</v>
      </c>
      <c r="F102" s="91">
        <f>E102+SUM(G102:Q102)</f>
        <v>22</v>
      </c>
      <c r="G102" s="67"/>
      <c r="H102" s="67"/>
      <c r="I102" s="151"/>
      <c r="J102" s="68"/>
      <c r="K102" s="67"/>
      <c r="L102" s="67"/>
      <c r="M102" s="67"/>
      <c r="N102" s="166"/>
      <c r="O102" s="67"/>
      <c r="P102" s="67"/>
      <c r="Q102" s="67"/>
    </row>
    <row r="103" spans="1:17" ht="51" hidden="1">
      <c r="A103" s="17"/>
      <c r="B103" s="80" t="s">
        <v>251</v>
      </c>
      <c r="C103" s="40"/>
      <c r="D103" s="60" t="s">
        <v>117</v>
      </c>
      <c r="E103" s="77">
        <f>E104+E107</f>
        <v>700</v>
      </c>
      <c r="F103" s="77">
        <f aca="true" t="shared" si="38" ref="F103:Q103">F104+F107</f>
        <v>700</v>
      </c>
      <c r="G103" s="77">
        <f t="shared" si="38"/>
        <v>0</v>
      </c>
      <c r="H103" s="77">
        <f t="shared" si="38"/>
        <v>0</v>
      </c>
      <c r="I103" s="77">
        <f t="shared" si="38"/>
        <v>0</v>
      </c>
      <c r="J103" s="77">
        <f t="shared" si="38"/>
        <v>0</v>
      </c>
      <c r="K103" s="77">
        <f t="shared" si="38"/>
        <v>0</v>
      </c>
      <c r="L103" s="77">
        <f t="shared" si="38"/>
        <v>0</v>
      </c>
      <c r="M103" s="77">
        <f t="shared" si="38"/>
        <v>0</v>
      </c>
      <c r="N103" s="168">
        <f t="shared" si="38"/>
        <v>0</v>
      </c>
      <c r="O103" s="77">
        <f t="shared" si="38"/>
        <v>0</v>
      </c>
      <c r="P103" s="77">
        <f t="shared" si="38"/>
        <v>0</v>
      </c>
      <c r="Q103" s="77">
        <f t="shared" si="38"/>
        <v>0</v>
      </c>
    </row>
    <row r="104" spans="1:17" ht="51" hidden="1">
      <c r="A104" s="17"/>
      <c r="B104" s="65" t="s">
        <v>252</v>
      </c>
      <c r="C104" s="40"/>
      <c r="D104" s="66" t="s">
        <v>525</v>
      </c>
      <c r="E104" s="77">
        <f>E105</f>
        <v>700</v>
      </c>
      <c r="F104" s="77">
        <f aca="true" t="shared" si="39" ref="F104:Q105">F105</f>
        <v>700</v>
      </c>
      <c r="G104" s="77">
        <f t="shared" si="39"/>
        <v>0</v>
      </c>
      <c r="H104" s="77">
        <f t="shared" si="39"/>
        <v>0</v>
      </c>
      <c r="I104" s="77">
        <f t="shared" si="39"/>
        <v>0</v>
      </c>
      <c r="J104" s="77">
        <f t="shared" si="39"/>
        <v>0</v>
      </c>
      <c r="K104" s="77">
        <f t="shared" si="39"/>
        <v>0</v>
      </c>
      <c r="L104" s="77">
        <f t="shared" si="39"/>
        <v>0</v>
      </c>
      <c r="M104" s="77">
        <f t="shared" si="39"/>
        <v>0</v>
      </c>
      <c r="N104" s="168">
        <f t="shared" si="39"/>
        <v>0</v>
      </c>
      <c r="O104" s="77">
        <f t="shared" si="39"/>
        <v>0</v>
      </c>
      <c r="P104" s="77">
        <f t="shared" si="39"/>
        <v>0</v>
      </c>
      <c r="Q104" s="77">
        <f t="shared" si="39"/>
        <v>0</v>
      </c>
    </row>
    <row r="105" spans="1:17" ht="76.5" hidden="1">
      <c r="A105" s="17"/>
      <c r="B105" s="65" t="s">
        <v>253</v>
      </c>
      <c r="C105" s="40"/>
      <c r="D105" s="66" t="s">
        <v>526</v>
      </c>
      <c r="E105" s="77">
        <f>E106</f>
        <v>700</v>
      </c>
      <c r="F105" s="77">
        <f t="shared" si="39"/>
        <v>700</v>
      </c>
      <c r="G105" s="77">
        <f t="shared" si="39"/>
        <v>0</v>
      </c>
      <c r="H105" s="77">
        <f t="shared" si="39"/>
        <v>0</v>
      </c>
      <c r="I105" s="77">
        <f t="shared" si="39"/>
        <v>0</v>
      </c>
      <c r="J105" s="77">
        <f t="shared" si="39"/>
        <v>0</v>
      </c>
      <c r="K105" s="77">
        <f t="shared" si="39"/>
        <v>0</v>
      </c>
      <c r="L105" s="77">
        <f t="shared" si="39"/>
        <v>0</v>
      </c>
      <c r="M105" s="77">
        <f t="shared" si="39"/>
        <v>0</v>
      </c>
      <c r="N105" s="168">
        <f t="shared" si="39"/>
        <v>0</v>
      </c>
      <c r="O105" s="77">
        <f t="shared" si="39"/>
        <v>0</v>
      </c>
      <c r="P105" s="77">
        <f t="shared" si="39"/>
        <v>0</v>
      </c>
      <c r="Q105" s="77">
        <f t="shared" si="39"/>
        <v>0</v>
      </c>
    </row>
    <row r="106" spans="1:17" ht="25.5" hidden="1">
      <c r="A106" s="17"/>
      <c r="B106" s="65"/>
      <c r="C106" s="40" t="s">
        <v>3</v>
      </c>
      <c r="D106" s="66" t="s">
        <v>95</v>
      </c>
      <c r="E106" s="77">
        <f>410+290</f>
        <v>700</v>
      </c>
      <c r="F106" s="91">
        <f>E106+SUM(G106:Q106)</f>
        <v>700</v>
      </c>
      <c r="G106" s="67"/>
      <c r="H106" s="67"/>
      <c r="I106" s="69"/>
      <c r="J106" s="67"/>
      <c r="K106" s="67"/>
      <c r="L106" s="67"/>
      <c r="M106" s="67"/>
      <c r="N106" s="166"/>
      <c r="O106" s="67"/>
      <c r="P106" s="67"/>
      <c r="Q106" s="67"/>
    </row>
    <row r="107" spans="1:17" ht="12.75" hidden="1">
      <c r="A107" s="17"/>
      <c r="B107" s="65"/>
      <c r="C107" s="40"/>
      <c r="D107" s="56"/>
      <c r="E107" s="77">
        <f>E108</f>
        <v>0</v>
      </c>
      <c r="F107" s="77">
        <f aca="true" t="shared" si="40" ref="F107:Q107">F108</f>
        <v>0</v>
      </c>
      <c r="G107" s="77">
        <f t="shared" si="40"/>
        <v>0</v>
      </c>
      <c r="H107" s="77">
        <f t="shared" si="40"/>
        <v>0</v>
      </c>
      <c r="I107" s="77">
        <f t="shared" si="40"/>
        <v>0</v>
      </c>
      <c r="J107" s="77">
        <f t="shared" si="40"/>
        <v>0</v>
      </c>
      <c r="K107" s="77">
        <f t="shared" si="40"/>
        <v>0</v>
      </c>
      <c r="L107" s="77">
        <f t="shared" si="40"/>
        <v>0</v>
      </c>
      <c r="M107" s="77">
        <f t="shared" si="40"/>
        <v>0</v>
      </c>
      <c r="N107" s="168">
        <f t="shared" si="40"/>
        <v>0</v>
      </c>
      <c r="O107" s="77">
        <f t="shared" si="40"/>
        <v>0</v>
      </c>
      <c r="P107" s="77">
        <f t="shared" si="40"/>
        <v>0</v>
      </c>
      <c r="Q107" s="77">
        <f t="shared" si="40"/>
        <v>0</v>
      </c>
    </row>
    <row r="108" spans="1:17" ht="12.75" hidden="1">
      <c r="A108" s="17"/>
      <c r="B108" s="65"/>
      <c r="C108" s="40"/>
      <c r="D108" s="56"/>
      <c r="E108" s="77">
        <f aca="true" t="shared" si="41" ref="E108:Q108">E109</f>
        <v>0</v>
      </c>
      <c r="F108" s="77">
        <f t="shared" si="41"/>
        <v>0</v>
      </c>
      <c r="G108" s="77">
        <f t="shared" si="41"/>
        <v>0</v>
      </c>
      <c r="H108" s="77">
        <f t="shared" si="41"/>
        <v>0</v>
      </c>
      <c r="I108" s="77">
        <f t="shared" si="41"/>
        <v>0</v>
      </c>
      <c r="J108" s="77">
        <f t="shared" si="41"/>
        <v>0</v>
      </c>
      <c r="K108" s="77">
        <f t="shared" si="41"/>
        <v>0</v>
      </c>
      <c r="L108" s="77">
        <f t="shared" si="41"/>
        <v>0</v>
      </c>
      <c r="M108" s="77">
        <f t="shared" si="41"/>
        <v>0</v>
      </c>
      <c r="N108" s="168">
        <f t="shared" si="41"/>
        <v>0</v>
      </c>
      <c r="O108" s="77">
        <f t="shared" si="41"/>
        <v>0</v>
      </c>
      <c r="P108" s="77">
        <f t="shared" si="41"/>
        <v>0</v>
      </c>
      <c r="Q108" s="77">
        <f t="shared" si="41"/>
        <v>0</v>
      </c>
    </row>
    <row r="109" spans="1:17" ht="12.75" hidden="1">
      <c r="A109" s="17"/>
      <c r="B109" s="65"/>
      <c r="C109" s="40"/>
      <c r="D109" s="66"/>
      <c r="E109" s="77"/>
      <c r="F109" s="91">
        <f>E109+SUM(G109:Q109)</f>
        <v>0</v>
      </c>
      <c r="G109" s="67">
        <f>428.223-428.223</f>
        <v>0</v>
      </c>
      <c r="H109" s="67"/>
      <c r="I109" s="151"/>
      <c r="J109" s="68"/>
      <c r="K109" s="67"/>
      <c r="L109" s="67"/>
      <c r="M109" s="67"/>
      <c r="N109" s="166"/>
      <c r="O109" s="67"/>
      <c r="P109" s="67"/>
      <c r="Q109" s="67"/>
    </row>
    <row r="110" spans="1:17" ht="51" hidden="1">
      <c r="A110" s="17"/>
      <c r="B110" s="62" t="s">
        <v>259</v>
      </c>
      <c r="C110" s="11"/>
      <c r="D110" s="59" t="s">
        <v>118</v>
      </c>
      <c r="E110" s="93">
        <f>E111+E121</f>
        <v>742</v>
      </c>
      <c r="F110" s="93">
        <f aca="true" t="shared" si="42" ref="F110:Q110">F111+F121</f>
        <v>742</v>
      </c>
      <c r="G110" s="71">
        <f t="shared" si="42"/>
        <v>0</v>
      </c>
      <c r="H110" s="71">
        <f t="shared" si="42"/>
        <v>0</v>
      </c>
      <c r="I110" s="75">
        <f t="shared" si="42"/>
        <v>0</v>
      </c>
      <c r="J110" s="71">
        <f t="shared" si="42"/>
        <v>0</v>
      </c>
      <c r="K110" s="71">
        <f t="shared" si="42"/>
        <v>0</v>
      </c>
      <c r="L110" s="71">
        <f t="shared" si="42"/>
        <v>0</v>
      </c>
      <c r="M110" s="71">
        <f t="shared" si="42"/>
        <v>0</v>
      </c>
      <c r="N110" s="122">
        <f t="shared" si="42"/>
        <v>0</v>
      </c>
      <c r="O110" s="71">
        <f t="shared" si="42"/>
        <v>0</v>
      </c>
      <c r="P110" s="71">
        <f t="shared" si="42"/>
        <v>0</v>
      </c>
      <c r="Q110" s="71">
        <f t="shared" si="42"/>
        <v>0</v>
      </c>
    </row>
    <row r="111" spans="1:17" ht="25.5" hidden="1">
      <c r="A111" s="17"/>
      <c r="B111" s="80" t="s">
        <v>260</v>
      </c>
      <c r="C111" s="97"/>
      <c r="D111" s="60" t="s">
        <v>262</v>
      </c>
      <c r="E111" s="77">
        <f>E112+E115+E117+E119</f>
        <v>660</v>
      </c>
      <c r="F111" s="77">
        <f aca="true" t="shared" si="43" ref="F111:Q111">F112+F115+F117+F119</f>
        <v>660</v>
      </c>
      <c r="G111" s="77">
        <f t="shared" si="43"/>
        <v>0</v>
      </c>
      <c r="H111" s="77">
        <f t="shared" si="43"/>
        <v>0</v>
      </c>
      <c r="I111" s="77">
        <f t="shared" si="43"/>
        <v>0</v>
      </c>
      <c r="J111" s="77">
        <f t="shared" si="43"/>
        <v>0</v>
      </c>
      <c r="K111" s="77">
        <f t="shared" si="43"/>
        <v>0</v>
      </c>
      <c r="L111" s="77">
        <f t="shared" si="43"/>
        <v>0</v>
      </c>
      <c r="M111" s="77">
        <f t="shared" si="43"/>
        <v>0</v>
      </c>
      <c r="N111" s="77">
        <f t="shared" si="43"/>
        <v>0</v>
      </c>
      <c r="O111" s="77">
        <f t="shared" si="43"/>
        <v>0</v>
      </c>
      <c r="P111" s="77">
        <f t="shared" si="43"/>
        <v>0</v>
      </c>
      <c r="Q111" s="77">
        <f t="shared" si="43"/>
        <v>0</v>
      </c>
    </row>
    <row r="112" spans="1:17" ht="25.5" hidden="1">
      <c r="A112" s="17"/>
      <c r="B112" s="65" t="s">
        <v>261</v>
      </c>
      <c r="C112" s="40"/>
      <c r="D112" s="56" t="s">
        <v>263</v>
      </c>
      <c r="E112" s="77">
        <f>E113+E114</f>
        <v>600</v>
      </c>
      <c r="F112" s="77">
        <f aca="true" t="shared" si="44" ref="F112:Q112">F113+F114</f>
        <v>600</v>
      </c>
      <c r="G112" s="67">
        <f t="shared" si="44"/>
        <v>0</v>
      </c>
      <c r="H112" s="67">
        <f t="shared" si="44"/>
        <v>0</v>
      </c>
      <c r="I112" s="69">
        <f t="shared" si="44"/>
        <v>0</v>
      </c>
      <c r="J112" s="67">
        <f t="shared" si="44"/>
        <v>0</v>
      </c>
      <c r="K112" s="67">
        <f t="shared" si="44"/>
        <v>0</v>
      </c>
      <c r="L112" s="67">
        <f t="shared" si="44"/>
        <v>0</v>
      </c>
      <c r="M112" s="67">
        <f t="shared" si="44"/>
        <v>0</v>
      </c>
      <c r="N112" s="166">
        <f t="shared" si="44"/>
        <v>0</v>
      </c>
      <c r="O112" s="67">
        <f t="shared" si="44"/>
        <v>0</v>
      </c>
      <c r="P112" s="67">
        <f t="shared" si="44"/>
        <v>0</v>
      </c>
      <c r="Q112" s="67">
        <f t="shared" si="44"/>
        <v>0</v>
      </c>
    </row>
    <row r="113" spans="1:17" ht="25.5" hidden="1">
      <c r="A113" s="17"/>
      <c r="B113" s="65"/>
      <c r="C113" s="40" t="s">
        <v>3</v>
      </c>
      <c r="D113" s="66" t="s">
        <v>95</v>
      </c>
      <c r="E113" s="77"/>
      <c r="F113" s="91">
        <f>E113+SUM(G113:Q113)</f>
        <v>0</v>
      </c>
      <c r="G113" s="67"/>
      <c r="H113" s="67"/>
      <c r="I113" s="151"/>
      <c r="J113" s="68"/>
      <c r="K113" s="67"/>
      <c r="L113" s="67"/>
      <c r="M113" s="67"/>
      <c r="N113" s="166"/>
      <c r="O113" s="67"/>
      <c r="P113" s="67"/>
      <c r="Q113" s="67"/>
    </row>
    <row r="114" spans="1:17" ht="12.75" hidden="1">
      <c r="A114" s="17"/>
      <c r="B114" s="65"/>
      <c r="C114" s="40" t="s">
        <v>4</v>
      </c>
      <c r="D114" s="66" t="s">
        <v>5</v>
      </c>
      <c r="E114" s="95">
        <v>600</v>
      </c>
      <c r="F114" s="91">
        <f>E114+SUM(G114:Q114)</f>
        <v>600</v>
      </c>
      <c r="G114" s="67"/>
      <c r="H114" s="67"/>
      <c r="I114" s="151"/>
      <c r="J114" s="68"/>
      <c r="K114" s="67"/>
      <c r="L114" s="69"/>
      <c r="M114" s="67"/>
      <c r="N114" s="166"/>
      <c r="O114" s="67"/>
      <c r="P114" s="67"/>
      <c r="Q114" s="67"/>
    </row>
    <row r="115" spans="1:17" ht="12.75" hidden="1">
      <c r="A115" s="17"/>
      <c r="B115" s="65" t="s">
        <v>544</v>
      </c>
      <c r="C115" s="40"/>
      <c r="D115" s="66" t="s">
        <v>545</v>
      </c>
      <c r="E115" s="95">
        <f>E116</f>
        <v>60</v>
      </c>
      <c r="F115" s="95">
        <f aca="true" t="shared" si="45" ref="F115:Q115">F116</f>
        <v>60</v>
      </c>
      <c r="G115" s="95">
        <f t="shared" si="45"/>
        <v>0</v>
      </c>
      <c r="H115" s="95">
        <f t="shared" si="45"/>
        <v>0</v>
      </c>
      <c r="I115" s="95">
        <f t="shared" si="45"/>
        <v>0</v>
      </c>
      <c r="J115" s="95">
        <f t="shared" si="45"/>
        <v>0</v>
      </c>
      <c r="K115" s="95">
        <f t="shared" si="45"/>
        <v>0</v>
      </c>
      <c r="L115" s="95">
        <f t="shared" si="45"/>
        <v>0</v>
      </c>
      <c r="M115" s="95">
        <f t="shared" si="45"/>
        <v>0</v>
      </c>
      <c r="N115" s="95">
        <f t="shared" si="45"/>
        <v>0</v>
      </c>
      <c r="O115" s="95">
        <f t="shared" si="45"/>
        <v>0</v>
      </c>
      <c r="P115" s="95">
        <f t="shared" si="45"/>
        <v>0</v>
      </c>
      <c r="Q115" s="95">
        <f t="shared" si="45"/>
        <v>0</v>
      </c>
    </row>
    <row r="116" spans="1:17" ht="12.75" hidden="1">
      <c r="A116" s="17"/>
      <c r="B116" s="65"/>
      <c r="C116" s="40" t="s">
        <v>4</v>
      </c>
      <c r="D116" s="66" t="s">
        <v>5</v>
      </c>
      <c r="E116" s="95">
        <v>60</v>
      </c>
      <c r="F116" s="91">
        <f>E116+SUM(G116:Q116)</f>
        <v>60</v>
      </c>
      <c r="G116" s="67"/>
      <c r="H116" s="67"/>
      <c r="I116" s="151"/>
      <c r="J116" s="68"/>
      <c r="K116" s="67"/>
      <c r="L116" s="69"/>
      <c r="M116" s="67"/>
      <c r="N116" s="166"/>
      <c r="O116" s="67"/>
      <c r="P116" s="67"/>
      <c r="Q116" s="67"/>
    </row>
    <row r="117" spans="1:17" ht="38.25" hidden="1">
      <c r="A117" s="17"/>
      <c r="B117" s="65" t="s">
        <v>456</v>
      </c>
      <c r="C117" s="40"/>
      <c r="D117" s="66" t="s">
        <v>449</v>
      </c>
      <c r="E117" s="95">
        <f>E118</f>
        <v>0</v>
      </c>
      <c r="F117" s="95">
        <f aca="true" t="shared" si="46" ref="F117:Q117">F118</f>
        <v>0</v>
      </c>
      <c r="G117" s="95">
        <f t="shared" si="46"/>
        <v>0</v>
      </c>
      <c r="H117" s="95">
        <f t="shared" si="46"/>
        <v>0</v>
      </c>
      <c r="I117" s="95">
        <f t="shared" si="46"/>
        <v>0</v>
      </c>
      <c r="J117" s="95">
        <f t="shared" si="46"/>
        <v>0</v>
      </c>
      <c r="K117" s="95">
        <f t="shared" si="46"/>
        <v>0</v>
      </c>
      <c r="L117" s="95">
        <f t="shared" si="46"/>
        <v>0</v>
      </c>
      <c r="M117" s="95">
        <f t="shared" si="46"/>
        <v>0</v>
      </c>
      <c r="N117" s="95">
        <f t="shared" si="46"/>
        <v>0</v>
      </c>
      <c r="O117" s="95">
        <f t="shared" si="46"/>
        <v>0</v>
      </c>
      <c r="P117" s="95">
        <f t="shared" si="46"/>
        <v>0</v>
      </c>
      <c r="Q117" s="95">
        <f t="shared" si="46"/>
        <v>0</v>
      </c>
    </row>
    <row r="118" spans="1:17" ht="25.5" hidden="1">
      <c r="A118" s="17"/>
      <c r="B118" s="65"/>
      <c r="C118" s="40" t="s">
        <v>3</v>
      </c>
      <c r="D118" s="66" t="s">
        <v>95</v>
      </c>
      <c r="E118" s="95"/>
      <c r="F118" s="91">
        <f>E118+SUM(G118:Q118)</f>
        <v>0</v>
      </c>
      <c r="G118" s="67"/>
      <c r="H118" s="67"/>
      <c r="I118" s="151"/>
      <c r="J118" s="68"/>
      <c r="K118" s="67"/>
      <c r="L118" s="69"/>
      <c r="M118" s="67"/>
      <c r="N118" s="166"/>
      <c r="O118" s="67"/>
      <c r="P118" s="67"/>
      <c r="Q118" s="67"/>
    </row>
    <row r="119" spans="1:17" ht="25.5" hidden="1">
      <c r="A119" s="17"/>
      <c r="B119" s="65" t="s">
        <v>448</v>
      </c>
      <c r="C119" s="40"/>
      <c r="D119" s="56" t="s">
        <v>546</v>
      </c>
      <c r="E119" s="95">
        <f>E120</f>
        <v>0</v>
      </c>
      <c r="F119" s="95">
        <f aca="true" t="shared" si="47" ref="F119:Q119">F120</f>
        <v>0</v>
      </c>
      <c r="G119" s="95">
        <f t="shared" si="47"/>
        <v>0</v>
      </c>
      <c r="H119" s="95">
        <f t="shared" si="47"/>
        <v>0</v>
      </c>
      <c r="I119" s="95">
        <f t="shared" si="47"/>
        <v>0</v>
      </c>
      <c r="J119" s="95">
        <f t="shared" si="47"/>
        <v>0</v>
      </c>
      <c r="K119" s="95">
        <f t="shared" si="47"/>
        <v>0</v>
      </c>
      <c r="L119" s="95">
        <f t="shared" si="47"/>
        <v>0</v>
      </c>
      <c r="M119" s="95">
        <f t="shared" si="47"/>
        <v>0</v>
      </c>
      <c r="N119" s="95">
        <f t="shared" si="47"/>
        <v>0</v>
      </c>
      <c r="O119" s="95">
        <f t="shared" si="47"/>
        <v>0</v>
      </c>
      <c r="P119" s="95">
        <f t="shared" si="47"/>
        <v>0</v>
      </c>
      <c r="Q119" s="95">
        <f t="shared" si="47"/>
        <v>0</v>
      </c>
    </row>
    <row r="120" spans="1:17" ht="25.5" hidden="1">
      <c r="A120" s="17"/>
      <c r="B120" s="65"/>
      <c r="C120" s="40" t="s">
        <v>3</v>
      </c>
      <c r="D120" s="66" t="s">
        <v>95</v>
      </c>
      <c r="E120" s="95"/>
      <c r="F120" s="91">
        <f>E120+SUM(G120:Q120)</f>
        <v>0</v>
      </c>
      <c r="G120" s="67"/>
      <c r="H120" s="67"/>
      <c r="I120" s="151"/>
      <c r="J120" s="68"/>
      <c r="K120" s="67"/>
      <c r="L120" s="69"/>
      <c r="M120" s="67"/>
      <c r="N120" s="166"/>
      <c r="O120" s="67"/>
      <c r="P120" s="67"/>
      <c r="Q120" s="67"/>
    </row>
    <row r="121" spans="1:17" ht="25.5" hidden="1">
      <c r="A121" s="17"/>
      <c r="B121" s="97" t="s">
        <v>264</v>
      </c>
      <c r="C121" s="97"/>
      <c r="D121" s="60" t="s">
        <v>119</v>
      </c>
      <c r="E121" s="77">
        <f>E122</f>
        <v>82</v>
      </c>
      <c r="F121" s="77">
        <f aca="true" t="shared" si="48" ref="F121:Q122">F122</f>
        <v>82</v>
      </c>
      <c r="G121" s="67">
        <f t="shared" si="48"/>
        <v>0</v>
      </c>
      <c r="H121" s="67">
        <f t="shared" si="48"/>
        <v>0</v>
      </c>
      <c r="I121" s="69">
        <f t="shared" si="48"/>
        <v>0</v>
      </c>
      <c r="J121" s="67">
        <f t="shared" si="48"/>
        <v>0</v>
      </c>
      <c r="K121" s="67">
        <f t="shared" si="48"/>
        <v>0</v>
      </c>
      <c r="L121" s="67">
        <f t="shared" si="48"/>
        <v>0</v>
      </c>
      <c r="M121" s="67">
        <f t="shared" si="48"/>
        <v>0</v>
      </c>
      <c r="N121" s="166">
        <f t="shared" si="48"/>
        <v>0</v>
      </c>
      <c r="O121" s="67">
        <f t="shared" si="48"/>
        <v>0</v>
      </c>
      <c r="P121" s="67">
        <f t="shared" si="48"/>
        <v>0</v>
      </c>
      <c r="Q121" s="67">
        <f t="shared" si="48"/>
        <v>0</v>
      </c>
    </row>
    <row r="122" spans="1:17" ht="38.25" hidden="1">
      <c r="A122" s="17"/>
      <c r="B122" s="40" t="s">
        <v>265</v>
      </c>
      <c r="C122" s="40"/>
      <c r="D122" s="56" t="s">
        <v>266</v>
      </c>
      <c r="E122" s="77">
        <f>E123</f>
        <v>82</v>
      </c>
      <c r="F122" s="77">
        <f t="shared" si="48"/>
        <v>82</v>
      </c>
      <c r="G122" s="67">
        <f t="shared" si="48"/>
        <v>0</v>
      </c>
      <c r="H122" s="67">
        <f t="shared" si="48"/>
        <v>0</v>
      </c>
      <c r="I122" s="69">
        <f t="shared" si="48"/>
        <v>0</v>
      </c>
      <c r="J122" s="67">
        <f t="shared" si="48"/>
        <v>0</v>
      </c>
      <c r="K122" s="67">
        <f t="shared" si="48"/>
        <v>0</v>
      </c>
      <c r="L122" s="67">
        <f t="shared" si="48"/>
        <v>0</v>
      </c>
      <c r="M122" s="67">
        <f t="shared" si="48"/>
        <v>0</v>
      </c>
      <c r="N122" s="166">
        <f t="shared" si="48"/>
        <v>0</v>
      </c>
      <c r="O122" s="67">
        <f t="shared" si="48"/>
        <v>0</v>
      </c>
      <c r="P122" s="67">
        <f t="shared" si="48"/>
        <v>0</v>
      </c>
      <c r="Q122" s="67">
        <f t="shared" si="48"/>
        <v>0</v>
      </c>
    </row>
    <row r="123" spans="1:17" ht="25.5" hidden="1">
      <c r="A123" s="17"/>
      <c r="B123" s="65"/>
      <c r="C123" s="40" t="s">
        <v>11</v>
      </c>
      <c r="D123" s="66" t="s">
        <v>12</v>
      </c>
      <c r="E123" s="77">
        <v>82</v>
      </c>
      <c r="F123" s="91">
        <f>E123+SUM(G123:Q123)</f>
        <v>82</v>
      </c>
      <c r="G123" s="67"/>
      <c r="H123" s="67"/>
      <c r="I123" s="151"/>
      <c r="J123" s="68"/>
      <c r="K123" s="67"/>
      <c r="L123" s="67"/>
      <c r="M123" s="67"/>
      <c r="N123" s="166"/>
      <c r="O123" s="67"/>
      <c r="P123" s="67"/>
      <c r="Q123" s="67"/>
    </row>
    <row r="124" spans="1:17" ht="25.5" hidden="1">
      <c r="A124" s="17"/>
      <c r="B124" s="62" t="s">
        <v>413</v>
      </c>
      <c r="C124" s="11"/>
      <c r="D124" s="82" t="s">
        <v>140</v>
      </c>
      <c r="E124" s="93">
        <f>E125+E128+E131+E133+E137+E135</f>
        <v>616.8</v>
      </c>
      <c r="F124" s="93">
        <f aca="true" t="shared" si="49" ref="F124:Q124">F125+F128+F131+F133+F137+F135</f>
        <v>616.8</v>
      </c>
      <c r="G124" s="93">
        <f t="shared" si="49"/>
        <v>0</v>
      </c>
      <c r="H124" s="93">
        <f t="shared" si="49"/>
        <v>0</v>
      </c>
      <c r="I124" s="93">
        <f t="shared" si="49"/>
        <v>0</v>
      </c>
      <c r="J124" s="93">
        <f t="shared" si="49"/>
        <v>0</v>
      </c>
      <c r="K124" s="93">
        <f t="shared" si="49"/>
        <v>0</v>
      </c>
      <c r="L124" s="93">
        <f t="shared" si="49"/>
        <v>0</v>
      </c>
      <c r="M124" s="93">
        <f t="shared" si="49"/>
        <v>0</v>
      </c>
      <c r="N124" s="167">
        <f t="shared" si="49"/>
        <v>0</v>
      </c>
      <c r="O124" s="93">
        <f t="shared" si="49"/>
        <v>0</v>
      </c>
      <c r="P124" s="93">
        <f t="shared" si="49"/>
        <v>0</v>
      </c>
      <c r="Q124" s="93">
        <f t="shared" si="49"/>
        <v>0</v>
      </c>
    </row>
    <row r="125" spans="1:17" ht="38.25" hidden="1">
      <c r="A125" s="17"/>
      <c r="B125" s="65" t="s">
        <v>414</v>
      </c>
      <c r="C125" s="40"/>
      <c r="D125" s="56" t="s">
        <v>468</v>
      </c>
      <c r="E125" s="77">
        <f>E127+E126</f>
        <v>0</v>
      </c>
      <c r="F125" s="77">
        <f>F127+F126</f>
        <v>0</v>
      </c>
      <c r="G125" s="67">
        <f aca="true" t="shared" si="50" ref="G125:Q125">G127</f>
        <v>0</v>
      </c>
      <c r="H125" s="67">
        <f t="shared" si="50"/>
        <v>0</v>
      </c>
      <c r="I125" s="69">
        <f t="shared" si="50"/>
        <v>0</v>
      </c>
      <c r="J125" s="67">
        <f t="shared" si="50"/>
        <v>0</v>
      </c>
      <c r="K125" s="67">
        <f t="shared" si="50"/>
        <v>0</v>
      </c>
      <c r="L125" s="67">
        <f t="shared" si="50"/>
        <v>0</v>
      </c>
      <c r="M125" s="67">
        <f>M127+M126</f>
        <v>0</v>
      </c>
      <c r="N125" s="166">
        <f t="shared" si="50"/>
        <v>0</v>
      </c>
      <c r="O125" s="67">
        <f t="shared" si="50"/>
        <v>0</v>
      </c>
      <c r="P125" s="67">
        <f t="shared" si="50"/>
        <v>0</v>
      </c>
      <c r="Q125" s="67">
        <f t="shared" si="50"/>
        <v>0</v>
      </c>
    </row>
    <row r="126" spans="1:17" ht="25.5" hidden="1">
      <c r="A126" s="17"/>
      <c r="B126" s="65"/>
      <c r="C126" s="40" t="s">
        <v>3</v>
      </c>
      <c r="D126" s="66" t="s">
        <v>95</v>
      </c>
      <c r="E126" s="77"/>
      <c r="F126" s="91">
        <f>E126+SUM(G126:Q126)</f>
        <v>0</v>
      </c>
      <c r="G126" s="67"/>
      <c r="H126" s="67"/>
      <c r="I126" s="69"/>
      <c r="J126" s="67"/>
      <c r="K126" s="67"/>
      <c r="L126" s="67"/>
      <c r="M126" s="67"/>
      <c r="N126" s="166"/>
      <c r="O126" s="67"/>
      <c r="P126" s="67"/>
      <c r="Q126" s="67"/>
    </row>
    <row r="127" spans="1:17" ht="18" customHeight="1" hidden="1">
      <c r="A127" s="17"/>
      <c r="B127" s="55"/>
      <c r="C127" s="40" t="s">
        <v>4</v>
      </c>
      <c r="D127" s="66" t="s">
        <v>5</v>
      </c>
      <c r="E127" s="77"/>
      <c r="F127" s="91">
        <f>E127+SUM(G127:Q127)</f>
        <v>0</v>
      </c>
      <c r="G127" s="67"/>
      <c r="H127" s="67"/>
      <c r="I127" s="69"/>
      <c r="J127" s="67"/>
      <c r="K127" s="67"/>
      <c r="L127" s="67"/>
      <c r="M127" s="67"/>
      <c r="N127" s="166"/>
      <c r="O127" s="67"/>
      <c r="P127" s="67"/>
      <c r="Q127" s="67"/>
    </row>
    <row r="128" spans="1:17" ht="25.5" hidden="1">
      <c r="A128" s="17"/>
      <c r="B128" s="65" t="s">
        <v>415</v>
      </c>
      <c r="C128" s="55"/>
      <c r="D128" s="81" t="s">
        <v>576</v>
      </c>
      <c r="E128" s="77">
        <f>E129+E130</f>
        <v>195</v>
      </c>
      <c r="F128" s="77">
        <f aca="true" t="shared" si="51" ref="F128:Q128">F129+F130</f>
        <v>195</v>
      </c>
      <c r="G128" s="67">
        <f t="shared" si="51"/>
        <v>0</v>
      </c>
      <c r="H128" s="67">
        <f t="shared" si="51"/>
        <v>0</v>
      </c>
      <c r="I128" s="69">
        <f t="shared" si="51"/>
        <v>0</v>
      </c>
      <c r="J128" s="67">
        <f t="shared" si="51"/>
        <v>0</v>
      </c>
      <c r="K128" s="67">
        <f t="shared" si="51"/>
        <v>0</v>
      </c>
      <c r="L128" s="67">
        <f t="shared" si="51"/>
        <v>0</v>
      </c>
      <c r="M128" s="67">
        <f t="shared" si="51"/>
        <v>0</v>
      </c>
      <c r="N128" s="166">
        <f t="shared" si="51"/>
        <v>0</v>
      </c>
      <c r="O128" s="67">
        <f t="shared" si="51"/>
        <v>0</v>
      </c>
      <c r="P128" s="67">
        <f t="shared" si="51"/>
        <v>0</v>
      </c>
      <c r="Q128" s="67">
        <f t="shared" si="51"/>
        <v>0</v>
      </c>
    </row>
    <row r="129" spans="1:17" ht="12.75" hidden="1">
      <c r="A129" s="17"/>
      <c r="B129" s="65"/>
      <c r="C129" s="40" t="s">
        <v>6</v>
      </c>
      <c r="D129" s="66" t="s">
        <v>7</v>
      </c>
      <c r="E129" s="77">
        <v>150</v>
      </c>
      <c r="F129" s="91">
        <f>E129+SUM(G129:Q129)</f>
        <v>150</v>
      </c>
      <c r="G129" s="67"/>
      <c r="H129" s="67"/>
      <c r="I129" s="69"/>
      <c r="J129" s="67"/>
      <c r="K129" s="67"/>
      <c r="L129" s="67"/>
      <c r="M129" s="67"/>
      <c r="N129" s="166"/>
      <c r="O129" s="67"/>
      <c r="P129" s="67"/>
      <c r="Q129" s="67"/>
    </row>
    <row r="130" spans="1:17" ht="12.75" hidden="1">
      <c r="A130" s="17"/>
      <c r="B130" s="65"/>
      <c r="C130" s="40" t="s">
        <v>4</v>
      </c>
      <c r="D130" s="66" t="s">
        <v>5</v>
      </c>
      <c r="E130" s="77">
        <v>45</v>
      </c>
      <c r="F130" s="91">
        <f>E130+SUM(G130:Q130)</f>
        <v>45</v>
      </c>
      <c r="G130" s="67"/>
      <c r="H130" s="67"/>
      <c r="I130" s="69"/>
      <c r="J130" s="67"/>
      <c r="K130" s="67"/>
      <c r="L130" s="67"/>
      <c r="M130" s="67"/>
      <c r="N130" s="166"/>
      <c r="O130" s="67"/>
      <c r="P130" s="67"/>
      <c r="Q130" s="67"/>
    </row>
    <row r="131" spans="1:17" ht="12.75" hidden="1">
      <c r="A131" s="17"/>
      <c r="B131" s="65" t="s">
        <v>416</v>
      </c>
      <c r="C131" s="40"/>
      <c r="D131" s="103" t="s">
        <v>96</v>
      </c>
      <c r="E131" s="77">
        <f>E132</f>
        <v>85</v>
      </c>
      <c r="F131" s="77">
        <f aca="true" t="shared" si="52" ref="F131:Q131">F132</f>
        <v>85</v>
      </c>
      <c r="G131" s="67">
        <f t="shared" si="52"/>
        <v>0</v>
      </c>
      <c r="H131" s="67">
        <f t="shared" si="52"/>
        <v>0</v>
      </c>
      <c r="I131" s="69">
        <f t="shared" si="52"/>
        <v>0</v>
      </c>
      <c r="J131" s="67">
        <f t="shared" si="52"/>
        <v>0</v>
      </c>
      <c r="K131" s="67">
        <f t="shared" si="52"/>
        <v>0</v>
      </c>
      <c r="L131" s="67">
        <f t="shared" si="52"/>
        <v>0</v>
      </c>
      <c r="M131" s="67">
        <f t="shared" si="52"/>
        <v>0</v>
      </c>
      <c r="N131" s="166">
        <f t="shared" si="52"/>
        <v>0</v>
      </c>
      <c r="O131" s="67">
        <f t="shared" si="52"/>
        <v>0</v>
      </c>
      <c r="P131" s="67">
        <f t="shared" si="52"/>
        <v>0</v>
      </c>
      <c r="Q131" s="67">
        <f t="shared" si="52"/>
        <v>0</v>
      </c>
    </row>
    <row r="132" spans="1:17" ht="25.5" hidden="1">
      <c r="A132" s="17"/>
      <c r="B132" s="65"/>
      <c r="C132" s="40" t="s">
        <v>3</v>
      </c>
      <c r="D132" s="66" t="s">
        <v>95</v>
      </c>
      <c r="E132" s="77">
        <v>85</v>
      </c>
      <c r="F132" s="91">
        <f>E132+SUM(G132:Q132)</f>
        <v>85</v>
      </c>
      <c r="G132" s="67"/>
      <c r="H132" s="67"/>
      <c r="I132" s="69"/>
      <c r="J132" s="67"/>
      <c r="K132" s="67"/>
      <c r="L132" s="67"/>
      <c r="M132" s="67"/>
      <c r="N132" s="166"/>
      <c r="O132" s="67"/>
      <c r="P132" s="67"/>
      <c r="Q132" s="67"/>
    </row>
    <row r="133" spans="1:17" ht="25.5" hidden="1">
      <c r="A133" s="17"/>
      <c r="B133" s="84" t="s">
        <v>417</v>
      </c>
      <c r="C133" s="55"/>
      <c r="D133" s="103" t="s">
        <v>104</v>
      </c>
      <c r="E133" s="77">
        <f>E134</f>
        <v>336.8</v>
      </c>
      <c r="F133" s="77">
        <f aca="true" t="shared" si="53" ref="F133:Q133">F134</f>
        <v>336.8</v>
      </c>
      <c r="G133" s="77">
        <f t="shared" si="53"/>
        <v>0</v>
      </c>
      <c r="H133" s="77">
        <f t="shared" si="53"/>
        <v>0</v>
      </c>
      <c r="I133" s="94">
        <f t="shared" si="53"/>
        <v>0</v>
      </c>
      <c r="J133" s="77">
        <f t="shared" si="53"/>
        <v>0</v>
      </c>
      <c r="K133" s="77">
        <f t="shared" si="53"/>
        <v>0</v>
      </c>
      <c r="L133" s="77">
        <f t="shared" si="53"/>
        <v>0</v>
      </c>
      <c r="M133" s="77">
        <f t="shared" si="53"/>
        <v>0</v>
      </c>
      <c r="N133" s="168">
        <f t="shared" si="53"/>
        <v>0</v>
      </c>
      <c r="O133" s="77">
        <f t="shared" si="53"/>
        <v>0</v>
      </c>
      <c r="P133" s="77">
        <f t="shared" si="53"/>
        <v>0</v>
      </c>
      <c r="Q133" s="77">
        <f t="shared" si="53"/>
        <v>0</v>
      </c>
    </row>
    <row r="134" spans="1:17" ht="12.75" hidden="1">
      <c r="A134" s="17"/>
      <c r="B134" s="65"/>
      <c r="C134" s="40" t="s">
        <v>6</v>
      </c>
      <c r="D134" s="66" t="s">
        <v>7</v>
      </c>
      <c r="E134" s="77">
        <v>336.8</v>
      </c>
      <c r="F134" s="91">
        <f>E134+SUM(G134:Q134)</f>
        <v>336.8</v>
      </c>
      <c r="G134" s="67"/>
      <c r="H134" s="67"/>
      <c r="I134" s="69"/>
      <c r="J134" s="67"/>
      <c r="K134" s="67"/>
      <c r="L134" s="67"/>
      <c r="M134" s="67"/>
      <c r="N134" s="166"/>
      <c r="O134" s="67"/>
      <c r="P134" s="67"/>
      <c r="Q134" s="67"/>
    </row>
    <row r="135" spans="1:17" ht="25.5" hidden="1">
      <c r="A135" s="17"/>
      <c r="B135" s="65" t="s">
        <v>528</v>
      </c>
      <c r="C135" s="40"/>
      <c r="D135" s="66" t="s">
        <v>459</v>
      </c>
      <c r="E135" s="77">
        <f>E136</f>
        <v>0</v>
      </c>
      <c r="F135" s="77">
        <f aca="true" t="shared" si="54" ref="F135:Q135">F136</f>
        <v>0</v>
      </c>
      <c r="G135" s="77">
        <f t="shared" si="54"/>
        <v>0</v>
      </c>
      <c r="H135" s="77">
        <f t="shared" si="54"/>
        <v>0</v>
      </c>
      <c r="I135" s="77">
        <f t="shared" si="54"/>
        <v>0</v>
      </c>
      <c r="J135" s="77">
        <f t="shared" si="54"/>
        <v>0</v>
      </c>
      <c r="K135" s="77">
        <f t="shared" si="54"/>
        <v>0</v>
      </c>
      <c r="L135" s="77">
        <f t="shared" si="54"/>
        <v>0</v>
      </c>
      <c r="M135" s="77">
        <f t="shared" si="54"/>
        <v>0</v>
      </c>
      <c r="N135" s="168">
        <f t="shared" si="54"/>
        <v>0</v>
      </c>
      <c r="O135" s="77">
        <f t="shared" si="54"/>
        <v>0</v>
      </c>
      <c r="P135" s="77">
        <f t="shared" si="54"/>
        <v>0</v>
      </c>
      <c r="Q135" s="77">
        <f t="shared" si="54"/>
        <v>0</v>
      </c>
    </row>
    <row r="136" spans="1:17" ht="25.5" hidden="1">
      <c r="A136" s="17"/>
      <c r="B136" s="65"/>
      <c r="C136" s="40" t="s">
        <v>11</v>
      </c>
      <c r="D136" s="66" t="s">
        <v>12</v>
      </c>
      <c r="E136" s="77"/>
      <c r="F136" s="91">
        <f>E136+SUM(G136:Q136)</f>
        <v>0</v>
      </c>
      <c r="G136" s="67"/>
      <c r="H136" s="67"/>
      <c r="I136" s="69"/>
      <c r="J136" s="67"/>
      <c r="K136" s="67"/>
      <c r="L136" s="67"/>
      <c r="M136" s="67"/>
      <c r="N136" s="166"/>
      <c r="O136" s="67"/>
      <c r="P136" s="67"/>
      <c r="Q136" s="67"/>
    </row>
    <row r="137" spans="1:17" ht="25.5" hidden="1">
      <c r="A137" s="17"/>
      <c r="B137" s="65" t="s">
        <v>458</v>
      </c>
      <c r="C137" s="40"/>
      <c r="D137" s="66" t="s">
        <v>459</v>
      </c>
      <c r="E137" s="77">
        <f>E138</f>
        <v>0</v>
      </c>
      <c r="F137" s="77">
        <f aca="true" t="shared" si="55" ref="F137:Q137">F138</f>
        <v>0</v>
      </c>
      <c r="G137" s="77">
        <f t="shared" si="55"/>
        <v>0</v>
      </c>
      <c r="H137" s="77">
        <f t="shared" si="55"/>
        <v>0</v>
      </c>
      <c r="I137" s="77">
        <f t="shared" si="55"/>
        <v>0</v>
      </c>
      <c r="J137" s="77">
        <f t="shared" si="55"/>
        <v>0</v>
      </c>
      <c r="K137" s="77">
        <f t="shared" si="55"/>
        <v>0</v>
      </c>
      <c r="L137" s="77">
        <f t="shared" si="55"/>
        <v>0</v>
      </c>
      <c r="M137" s="77">
        <f t="shared" si="55"/>
        <v>0</v>
      </c>
      <c r="N137" s="168">
        <f t="shared" si="55"/>
        <v>0</v>
      </c>
      <c r="O137" s="77">
        <f t="shared" si="55"/>
        <v>0</v>
      </c>
      <c r="P137" s="77">
        <f t="shared" si="55"/>
        <v>0</v>
      </c>
      <c r="Q137" s="77">
        <f t="shared" si="55"/>
        <v>0</v>
      </c>
    </row>
    <row r="138" spans="1:17" ht="25.5" hidden="1">
      <c r="A138" s="17"/>
      <c r="B138" s="65"/>
      <c r="C138" s="40" t="s">
        <v>11</v>
      </c>
      <c r="D138" s="66" t="s">
        <v>12</v>
      </c>
      <c r="E138" s="77"/>
      <c r="F138" s="91">
        <f>E138+SUM(G138:Q138)</f>
        <v>0</v>
      </c>
      <c r="G138" s="67"/>
      <c r="H138" s="67"/>
      <c r="I138" s="69"/>
      <c r="J138" s="67"/>
      <c r="K138" s="67"/>
      <c r="L138" s="67"/>
      <c r="M138" s="67"/>
      <c r="N138" s="166"/>
      <c r="O138" s="67"/>
      <c r="P138" s="67"/>
      <c r="Q138" s="67"/>
    </row>
    <row r="139" spans="1:17" s="24" customFormat="1" ht="28.5" customHeight="1" hidden="1">
      <c r="A139" s="5" t="s">
        <v>40</v>
      </c>
      <c r="B139" s="18"/>
      <c r="C139" s="17"/>
      <c r="D139" s="20" t="s">
        <v>41</v>
      </c>
      <c r="E139" s="118">
        <f aca="true" t="shared" si="56" ref="E139:Q139">E140+E155+E169</f>
        <v>2281</v>
      </c>
      <c r="F139" s="118">
        <f t="shared" si="56"/>
        <v>2281</v>
      </c>
      <c r="G139" s="118">
        <f t="shared" si="56"/>
        <v>0</v>
      </c>
      <c r="H139" s="118">
        <f t="shared" si="56"/>
        <v>0</v>
      </c>
      <c r="I139" s="118">
        <f t="shared" si="56"/>
        <v>0</v>
      </c>
      <c r="J139" s="118">
        <f t="shared" si="56"/>
        <v>0</v>
      </c>
      <c r="K139" s="118">
        <f t="shared" si="56"/>
        <v>0</v>
      </c>
      <c r="L139" s="118">
        <f t="shared" si="56"/>
        <v>0</v>
      </c>
      <c r="M139" s="118">
        <f t="shared" si="56"/>
        <v>0</v>
      </c>
      <c r="N139" s="169">
        <f t="shared" si="56"/>
        <v>0</v>
      </c>
      <c r="O139" s="118">
        <f t="shared" si="56"/>
        <v>0</v>
      </c>
      <c r="P139" s="118">
        <f t="shared" si="56"/>
        <v>0</v>
      </c>
      <c r="Q139" s="118">
        <f t="shared" si="56"/>
        <v>0</v>
      </c>
    </row>
    <row r="140" spans="1:17" s="24" customFormat="1" ht="36" hidden="1">
      <c r="A140" s="5" t="s">
        <v>42</v>
      </c>
      <c r="B140" s="18"/>
      <c r="C140" s="17"/>
      <c r="D140" s="20" t="s">
        <v>43</v>
      </c>
      <c r="E140" s="118">
        <f>E141</f>
        <v>1683</v>
      </c>
      <c r="F140" s="118">
        <f>F141</f>
        <v>1683</v>
      </c>
      <c r="G140" s="118">
        <f aca="true" t="shared" si="57" ref="G140:Q141">G141</f>
        <v>0</v>
      </c>
      <c r="H140" s="118">
        <f t="shared" si="57"/>
        <v>0</v>
      </c>
      <c r="I140" s="120">
        <f t="shared" si="57"/>
        <v>0</v>
      </c>
      <c r="J140" s="118">
        <f t="shared" si="57"/>
        <v>0</v>
      </c>
      <c r="K140" s="118">
        <f t="shared" si="57"/>
        <v>0</v>
      </c>
      <c r="L140" s="118">
        <f t="shared" si="57"/>
        <v>0</v>
      </c>
      <c r="M140" s="118">
        <f t="shared" si="57"/>
        <v>0</v>
      </c>
      <c r="N140" s="169">
        <f t="shared" si="57"/>
        <v>0</v>
      </c>
      <c r="O140" s="118">
        <f t="shared" si="57"/>
        <v>0</v>
      </c>
      <c r="P140" s="118">
        <f t="shared" si="57"/>
        <v>0</v>
      </c>
      <c r="Q140" s="118">
        <f t="shared" si="57"/>
        <v>0</v>
      </c>
    </row>
    <row r="141" spans="1:17" s="24" customFormat="1" ht="38.25" hidden="1">
      <c r="A141" s="5"/>
      <c r="B141" s="62" t="s">
        <v>198</v>
      </c>
      <c r="C141" s="11"/>
      <c r="D141" s="59" t="s">
        <v>111</v>
      </c>
      <c r="E141" s="93">
        <f>E142</f>
        <v>1683</v>
      </c>
      <c r="F141" s="93">
        <f>F142</f>
        <v>1683</v>
      </c>
      <c r="G141" s="93">
        <f t="shared" si="57"/>
        <v>0</v>
      </c>
      <c r="H141" s="93">
        <f t="shared" si="57"/>
        <v>0</v>
      </c>
      <c r="I141" s="93">
        <f t="shared" si="57"/>
        <v>0</v>
      </c>
      <c r="J141" s="93">
        <f t="shared" si="57"/>
        <v>0</v>
      </c>
      <c r="K141" s="93">
        <f t="shared" si="57"/>
        <v>0</v>
      </c>
      <c r="L141" s="93">
        <f t="shared" si="57"/>
        <v>0</v>
      </c>
      <c r="M141" s="93">
        <f t="shared" si="57"/>
        <v>0</v>
      </c>
      <c r="N141" s="93">
        <f t="shared" si="57"/>
        <v>0</v>
      </c>
      <c r="O141" s="93">
        <f t="shared" si="57"/>
        <v>0</v>
      </c>
      <c r="P141" s="93">
        <f t="shared" si="57"/>
        <v>0</v>
      </c>
      <c r="Q141" s="93">
        <f t="shared" si="57"/>
        <v>0</v>
      </c>
    </row>
    <row r="142" spans="1:17" s="24" customFormat="1" ht="71.25" customHeight="1" hidden="1">
      <c r="A142" s="5"/>
      <c r="B142" s="80" t="s">
        <v>199</v>
      </c>
      <c r="C142" s="40"/>
      <c r="D142" s="60" t="s">
        <v>500</v>
      </c>
      <c r="E142" s="77">
        <f>E143+E150</f>
        <v>1683</v>
      </c>
      <c r="F142" s="77">
        <f>F143+F150</f>
        <v>1683</v>
      </c>
      <c r="G142" s="67">
        <f aca="true" t="shared" si="58" ref="G142:Q142">G143+G150</f>
        <v>0</v>
      </c>
      <c r="H142" s="67">
        <f t="shared" si="58"/>
        <v>0</v>
      </c>
      <c r="I142" s="69">
        <f t="shared" si="58"/>
        <v>0</v>
      </c>
      <c r="J142" s="67">
        <f t="shared" si="58"/>
        <v>0</v>
      </c>
      <c r="K142" s="67">
        <f t="shared" si="58"/>
        <v>0</v>
      </c>
      <c r="L142" s="67">
        <f t="shared" si="58"/>
        <v>0</v>
      </c>
      <c r="M142" s="67">
        <f t="shared" si="58"/>
        <v>0</v>
      </c>
      <c r="N142" s="166">
        <f t="shared" si="58"/>
        <v>0</v>
      </c>
      <c r="O142" s="67">
        <f t="shared" si="58"/>
        <v>0</v>
      </c>
      <c r="P142" s="67">
        <f t="shared" si="58"/>
        <v>0</v>
      </c>
      <c r="Q142" s="67">
        <f t="shared" si="58"/>
        <v>0</v>
      </c>
    </row>
    <row r="143" spans="1:17" s="24" customFormat="1" ht="59.25" customHeight="1" hidden="1">
      <c r="A143" s="5"/>
      <c r="B143" s="65" t="s">
        <v>200</v>
      </c>
      <c r="C143" s="40"/>
      <c r="D143" s="56" t="s">
        <v>201</v>
      </c>
      <c r="E143" s="77">
        <f>E144+E146+E148</f>
        <v>1683</v>
      </c>
      <c r="F143" s="77">
        <f>F144+F146+F148</f>
        <v>1683</v>
      </c>
      <c r="G143" s="67">
        <f aca="true" t="shared" si="59" ref="G143:Q143">G144+G146+G148</f>
        <v>0</v>
      </c>
      <c r="H143" s="67">
        <f t="shared" si="59"/>
        <v>0</v>
      </c>
      <c r="I143" s="69">
        <f t="shared" si="59"/>
        <v>0</v>
      </c>
      <c r="J143" s="67">
        <f t="shared" si="59"/>
        <v>0</v>
      </c>
      <c r="K143" s="67">
        <f t="shared" si="59"/>
        <v>0</v>
      </c>
      <c r="L143" s="67">
        <f t="shared" si="59"/>
        <v>0</v>
      </c>
      <c r="M143" s="67">
        <f t="shared" si="59"/>
        <v>0</v>
      </c>
      <c r="N143" s="166">
        <f t="shared" si="59"/>
        <v>0</v>
      </c>
      <c r="O143" s="67">
        <f t="shared" si="59"/>
        <v>0</v>
      </c>
      <c r="P143" s="67">
        <f t="shared" si="59"/>
        <v>0</v>
      </c>
      <c r="Q143" s="67">
        <f t="shared" si="59"/>
        <v>0</v>
      </c>
    </row>
    <row r="144" spans="1:17" s="24" customFormat="1" ht="48" customHeight="1" hidden="1">
      <c r="A144" s="5"/>
      <c r="B144" s="65" t="s">
        <v>202</v>
      </c>
      <c r="C144" s="40"/>
      <c r="D144" s="56" t="s">
        <v>203</v>
      </c>
      <c r="E144" s="77">
        <f>E145</f>
        <v>0</v>
      </c>
      <c r="F144" s="77">
        <f aca="true" t="shared" si="60" ref="F144:Q144">F145</f>
        <v>0</v>
      </c>
      <c r="G144" s="67">
        <f t="shared" si="60"/>
        <v>0</v>
      </c>
      <c r="H144" s="67">
        <f t="shared" si="60"/>
        <v>0</v>
      </c>
      <c r="I144" s="69">
        <f t="shared" si="60"/>
        <v>0</v>
      </c>
      <c r="J144" s="67">
        <f t="shared" si="60"/>
        <v>0</v>
      </c>
      <c r="K144" s="67">
        <f t="shared" si="60"/>
        <v>0</v>
      </c>
      <c r="L144" s="67">
        <f t="shared" si="60"/>
        <v>0</v>
      </c>
      <c r="M144" s="67">
        <f t="shared" si="60"/>
        <v>0</v>
      </c>
      <c r="N144" s="166">
        <f t="shared" si="60"/>
        <v>0</v>
      </c>
      <c r="O144" s="67">
        <f t="shared" si="60"/>
        <v>0</v>
      </c>
      <c r="P144" s="67">
        <f t="shared" si="60"/>
        <v>0</v>
      </c>
      <c r="Q144" s="67">
        <f t="shared" si="60"/>
        <v>0</v>
      </c>
    </row>
    <row r="145" spans="1:17" s="21" customFormat="1" ht="28.5" customHeight="1" hidden="1">
      <c r="A145" s="17"/>
      <c r="B145" s="65"/>
      <c r="C145" s="40" t="s">
        <v>3</v>
      </c>
      <c r="D145" s="66" t="s">
        <v>95</v>
      </c>
      <c r="E145" s="77"/>
      <c r="F145" s="91">
        <f>E145+SUM(G145:Q145)</f>
        <v>0</v>
      </c>
      <c r="G145" s="67"/>
      <c r="H145" s="67"/>
      <c r="I145" s="151"/>
      <c r="J145" s="68"/>
      <c r="K145" s="67"/>
      <c r="L145" s="67"/>
      <c r="M145" s="67"/>
      <c r="N145" s="166"/>
      <c r="O145" s="67"/>
      <c r="P145" s="67"/>
      <c r="Q145" s="67"/>
    </row>
    <row r="146" spans="1:17" s="21" customFormat="1" ht="47.25" customHeight="1" hidden="1">
      <c r="A146" s="17"/>
      <c r="B146" s="65" t="s">
        <v>204</v>
      </c>
      <c r="C146" s="40"/>
      <c r="D146" s="81" t="s">
        <v>205</v>
      </c>
      <c r="E146" s="77">
        <f>E147</f>
        <v>0</v>
      </c>
      <c r="F146" s="77">
        <f aca="true" t="shared" si="61" ref="F146:Q146">F147</f>
        <v>0</v>
      </c>
      <c r="G146" s="67">
        <f t="shared" si="61"/>
        <v>0</v>
      </c>
      <c r="H146" s="67">
        <f t="shared" si="61"/>
        <v>0</v>
      </c>
      <c r="I146" s="69">
        <f t="shared" si="61"/>
        <v>0</v>
      </c>
      <c r="J146" s="67">
        <f t="shared" si="61"/>
        <v>0</v>
      </c>
      <c r="K146" s="67">
        <f t="shared" si="61"/>
        <v>0</v>
      </c>
      <c r="L146" s="67">
        <f t="shared" si="61"/>
        <v>0</v>
      </c>
      <c r="M146" s="67">
        <f t="shared" si="61"/>
        <v>0</v>
      </c>
      <c r="N146" s="166">
        <f t="shared" si="61"/>
        <v>0</v>
      </c>
      <c r="O146" s="67">
        <f t="shared" si="61"/>
        <v>0</v>
      </c>
      <c r="P146" s="67">
        <f t="shared" si="61"/>
        <v>0</v>
      </c>
      <c r="Q146" s="67">
        <f t="shared" si="61"/>
        <v>0</v>
      </c>
    </row>
    <row r="147" spans="1:17" s="21" customFormat="1" ht="36" customHeight="1" hidden="1">
      <c r="A147" s="17"/>
      <c r="B147" s="65"/>
      <c r="C147" s="40" t="s">
        <v>3</v>
      </c>
      <c r="D147" s="66" t="s">
        <v>95</v>
      </c>
      <c r="E147" s="77"/>
      <c r="F147" s="91">
        <f>E147+SUM(G147:Q147)</f>
        <v>0</v>
      </c>
      <c r="G147" s="67"/>
      <c r="H147" s="67"/>
      <c r="I147" s="151"/>
      <c r="J147" s="68"/>
      <c r="K147" s="67"/>
      <c r="L147" s="67"/>
      <c r="M147" s="67"/>
      <c r="N147" s="166"/>
      <c r="O147" s="67"/>
      <c r="P147" s="67"/>
      <c r="Q147" s="67"/>
    </row>
    <row r="148" spans="1:17" s="21" customFormat="1" ht="51" hidden="1">
      <c r="A148" s="17"/>
      <c r="B148" s="65" t="s">
        <v>481</v>
      </c>
      <c r="C148" s="40"/>
      <c r="D148" s="56" t="s">
        <v>589</v>
      </c>
      <c r="E148" s="77">
        <f>E149</f>
        <v>1683</v>
      </c>
      <c r="F148" s="77">
        <f aca="true" t="shared" si="62" ref="F148:Q148">F149</f>
        <v>1683</v>
      </c>
      <c r="G148" s="67">
        <f t="shared" si="62"/>
        <v>0</v>
      </c>
      <c r="H148" s="67">
        <f t="shared" si="62"/>
        <v>0</v>
      </c>
      <c r="I148" s="69">
        <f t="shared" si="62"/>
        <v>0</v>
      </c>
      <c r="J148" s="67">
        <f t="shared" si="62"/>
        <v>0</v>
      </c>
      <c r="K148" s="67">
        <f t="shared" si="62"/>
        <v>0</v>
      </c>
      <c r="L148" s="67">
        <f t="shared" si="62"/>
        <v>0</v>
      </c>
      <c r="M148" s="67">
        <f t="shared" si="62"/>
        <v>0</v>
      </c>
      <c r="N148" s="166">
        <f t="shared" si="62"/>
        <v>0</v>
      </c>
      <c r="O148" s="67">
        <f t="shared" si="62"/>
        <v>0</v>
      </c>
      <c r="P148" s="67">
        <f t="shared" si="62"/>
        <v>0</v>
      </c>
      <c r="Q148" s="67">
        <f t="shared" si="62"/>
        <v>0</v>
      </c>
    </row>
    <row r="149" spans="1:17" s="21" customFormat="1" ht="27.75" customHeight="1" hidden="1">
      <c r="A149" s="17"/>
      <c r="B149" s="65"/>
      <c r="C149" s="40" t="s">
        <v>9</v>
      </c>
      <c r="D149" s="107" t="s">
        <v>37</v>
      </c>
      <c r="E149" s="77">
        <v>1683</v>
      </c>
      <c r="F149" s="91">
        <f>E149+SUM(G149:Q149)</f>
        <v>1683</v>
      </c>
      <c r="G149" s="67"/>
      <c r="H149" s="67"/>
      <c r="I149" s="151"/>
      <c r="J149" s="68"/>
      <c r="K149" s="67"/>
      <c r="L149" s="67"/>
      <c r="M149" s="67"/>
      <c r="N149" s="166"/>
      <c r="O149" s="67"/>
      <c r="P149" s="67"/>
      <c r="Q149" s="67"/>
    </row>
    <row r="150" spans="1:17" s="21" customFormat="1" ht="27.75" customHeight="1" hidden="1">
      <c r="A150" s="17"/>
      <c r="B150" s="65" t="s">
        <v>206</v>
      </c>
      <c r="C150" s="40"/>
      <c r="D150" s="107" t="s">
        <v>208</v>
      </c>
      <c r="E150" s="77">
        <f>E151+E153</f>
        <v>0</v>
      </c>
      <c r="F150" s="77">
        <f aca="true" t="shared" si="63" ref="F150:Q150">F151+F153</f>
        <v>0</v>
      </c>
      <c r="G150" s="77">
        <f t="shared" si="63"/>
        <v>0</v>
      </c>
      <c r="H150" s="77">
        <f t="shared" si="63"/>
        <v>0</v>
      </c>
      <c r="I150" s="94">
        <f t="shared" si="63"/>
        <v>0</v>
      </c>
      <c r="J150" s="77">
        <f t="shared" si="63"/>
        <v>0</v>
      </c>
      <c r="K150" s="77">
        <f t="shared" si="63"/>
        <v>0</v>
      </c>
      <c r="L150" s="77">
        <f t="shared" si="63"/>
        <v>0</v>
      </c>
      <c r="M150" s="77">
        <f t="shared" si="63"/>
        <v>0</v>
      </c>
      <c r="N150" s="168">
        <f t="shared" si="63"/>
        <v>0</v>
      </c>
      <c r="O150" s="77">
        <f t="shared" si="63"/>
        <v>0</v>
      </c>
      <c r="P150" s="77">
        <f t="shared" si="63"/>
        <v>0</v>
      </c>
      <c r="Q150" s="77">
        <f t="shared" si="63"/>
        <v>0</v>
      </c>
    </row>
    <row r="151" spans="1:17" s="21" customFormat="1" ht="27.75" customHeight="1" hidden="1">
      <c r="A151" s="17"/>
      <c r="B151" s="65" t="s">
        <v>207</v>
      </c>
      <c r="C151" s="40"/>
      <c r="D151" s="107" t="s">
        <v>209</v>
      </c>
      <c r="E151" s="77">
        <f>E152</f>
        <v>0</v>
      </c>
      <c r="F151" s="77">
        <f aca="true" t="shared" si="64" ref="F151:Q151">F152</f>
        <v>0</v>
      </c>
      <c r="G151" s="67">
        <f t="shared" si="64"/>
        <v>0</v>
      </c>
      <c r="H151" s="67">
        <f t="shared" si="64"/>
        <v>0</v>
      </c>
      <c r="I151" s="69">
        <f t="shared" si="64"/>
        <v>0</v>
      </c>
      <c r="J151" s="67">
        <f t="shared" si="64"/>
        <v>0</v>
      </c>
      <c r="K151" s="67">
        <f t="shared" si="64"/>
        <v>0</v>
      </c>
      <c r="L151" s="67">
        <f t="shared" si="64"/>
        <v>0</v>
      </c>
      <c r="M151" s="67">
        <f t="shared" si="64"/>
        <v>0</v>
      </c>
      <c r="N151" s="166">
        <f t="shared" si="64"/>
        <v>0</v>
      </c>
      <c r="O151" s="67">
        <f t="shared" si="64"/>
        <v>0</v>
      </c>
      <c r="P151" s="67">
        <f t="shared" si="64"/>
        <v>0</v>
      </c>
      <c r="Q151" s="67">
        <f t="shared" si="64"/>
        <v>0</v>
      </c>
    </row>
    <row r="152" spans="1:17" s="21" customFormat="1" ht="27.75" customHeight="1" hidden="1">
      <c r="A152" s="17"/>
      <c r="B152" s="65"/>
      <c r="C152" s="40" t="s">
        <v>3</v>
      </c>
      <c r="D152" s="66" t="s">
        <v>95</v>
      </c>
      <c r="E152" s="77"/>
      <c r="F152" s="91">
        <f>E152+SUM(G152:Q152)</f>
        <v>0</v>
      </c>
      <c r="G152" s="67"/>
      <c r="H152" s="67"/>
      <c r="I152" s="151"/>
      <c r="J152" s="68"/>
      <c r="K152" s="67"/>
      <c r="L152" s="67"/>
      <c r="M152" s="67"/>
      <c r="N152" s="166"/>
      <c r="O152" s="67"/>
      <c r="P152" s="67"/>
      <c r="Q152" s="67"/>
    </row>
    <row r="153" spans="1:17" s="24" customFormat="1" ht="25.5" hidden="1">
      <c r="A153" s="17"/>
      <c r="B153" s="65" t="s">
        <v>210</v>
      </c>
      <c r="C153" s="40"/>
      <c r="D153" s="66" t="s">
        <v>211</v>
      </c>
      <c r="E153" s="77">
        <f aca="true" t="shared" si="65" ref="E153:Q153">E154</f>
        <v>0</v>
      </c>
      <c r="F153" s="77">
        <f t="shared" si="65"/>
        <v>0</v>
      </c>
      <c r="G153" s="67">
        <f t="shared" si="65"/>
        <v>0</v>
      </c>
      <c r="H153" s="67">
        <f t="shared" si="65"/>
        <v>0</v>
      </c>
      <c r="I153" s="69">
        <f t="shared" si="65"/>
        <v>0</v>
      </c>
      <c r="J153" s="67">
        <f t="shared" si="65"/>
        <v>0</v>
      </c>
      <c r="K153" s="67">
        <f t="shared" si="65"/>
        <v>0</v>
      </c>
      <c r="L153" s="67">
        <f t="shared" si="65"/>
        <v>0</v>
      </c>
      <c r="M153" s="67">
        <f t="shared" si="65"/>
        <v>0</v>
      </c>
      <c r="N153" s="166">
        <f t="shared" si="65"/>
        <v>0</v>
      </c>
      <c r="O153" s="67">
        <f t="shared" si="65"/>
        <v>0</v>
      </c>
      <c r="P153" s="67">
        <f t="shared" si="65"/>
        <v>0</v>
      </c>
      <c r="Q153" s="67">
        <f t="shared" si="65"/>
        <v>0</v>
      </c>
    </row>
    <row r="154" spans="1:17" s="24" customFormat="1" ht="25.5" hidden="1">
      <c r="A154" s="17"/>
      <c r="B154" s="65"/>
      <c r="C154" s="40" t="s">
        <v>3</v>
      </c>
      <c r="D154" s="66" t="s">
        <v>95</v>
      </c>
      <c r="E154" s="77"/>
      <c r="F154" s="91">
        <f>E154+SUM(G154:Q154)</f>
        <v>0</v>
      </c>
      <c r="G154" s="67"/>
      <c r="H154" s="67"/>
      <c r="I154" s="151"/>
      <c r="J154" s="68"/>
      <c r="K154" s="67"/>
      <c r="L154" s="67"/>
      <c r="M154" s="67"/>
      <c r="N154" s="166"/>
      <c r="O154" s="67"/>
      <c r="P154" s="67"/>
      <c r="Q154" s="67"/>
    </row>
    <row r="155" spans="1:17" s="24" customFormat="1" ht="12" hidden="1">
      <c r="A155" s="5" t="s">
        <v>44</v>
      </c>
      <c r="B155" s="18"/>
      <c r="C155" s="17"/>
      <c r="D155" s="13" t="s">
        <v>45</v>
      </c>
      <c r="E155" s="118">
        <f>E156</f>
        <v>450</v>
      </c>
      <c r="F155" s="118">
        <f aca="true" t="shared" si="66" ref="F155:Q156">F156</f>
        <v>450</v>
      </c>
      <c r="G155" s="25">
        <f t="shared" si="66"/>
        <v>0</v>
      </c>
      <c r="H155" s="25">
        <f t="shared" si="66"/>
        <v>0</v>
      </c>
      <c r="I155" s="156">
        <f t="shared" si="66"/>
        <v>0</v>
      </c>
      <c r="J155" s="25">
        <f t="shared" si="66"/>
        <v>0</v>
      </c>
      <c r="K155" s="25">
        <f t="shared" si="66"/>
        <v>0</v>
      </c>
      <c r="L155" s="25">
        <f t="shared" si="66"/>
        <v>0</v>
      </c>
      <c r="M155" s="25">
        <f t="shared" si="66"/>
        <v>0</v>
      </c>
      <c r="N155" s="174">
        <f t="shared" si="66"/>
        <v>0</v>
      </c>
      <c r="O155" s="25">
        <f t="shared" si="66"/>
        <v>0</v>
      </c>
      <c r="P155" s="25">
        <f t="shared" si="66"/>
        <v>0</v>
      </c>
      <c r="Q155" s="25">
        <f t="shared" si="66"/>
        <v>0</v>
      </c>
    </row>
    <row r="156" spans="1:17" s="24" customFormat="1" ht="38.25" hidden="1">
      <c r="A156" s="17"/>
      <c r="B156" s="62" t="s">
        <v>198</v>
      </c>
      <c r="C156" s="11"/>
      <c r="D156" s="59" t="s">
        <v>111</v>
      </c>
      <c r="E156" s="93">
        <f>E157</f>
        <v>450</v>
      </c>
      <c r="F156" s="93">
        <f t="shared" si="66"/>
        <v>450</v>
      </c>
      <c r="G156" s="71">
        <f t="shared" si="66"/>
        <v>0</v>
      </c>
      <c r="H156" s="71">
        <f t="shared" si="66"/>
        <v>0</v>
      </c>
      <c r="I156" s="75">
        <f t="shared" si="66"/>
        <v>0</v>
      </c>
      <c r="J156" s="71">
        <f t="shared" si="66"/>
        <v>0</v>
      </c>
      <c r="K156" s="71">
        <f t="shared" si="66"/>
        <v>0</v>
      </c>
      <c r="L156" s="71">
        <f t="shared" si="66"/>
        <v>0</v>
      </c>
      <c r="M156" s="71">
        <f t="shared" si="66"/>
        <v>0</v>
      </c>
      <c r="N156" s="122">
        <f t="shared" si="66"/>
        <v>0</v>
      </c>
      <c r="O156" s="71">
        <f t="shared" si="66"/>
        <v>0</v>
      </c>
      <c r="P156" s="71">
        <f t="shared" si="66"/>
        <v>0</v>
      </c>
      <c r="Q156" s="71">
        <f t="shared" si="66"/>
        <v>0</v>
      </c>
    </row>
    <row r="157" spans="1:17" s="24" customFormat="1" ht="25.5" hidden="1">
      <c r="A157" s="17"/>
      <c r="B157" s="80" t="s">
        <v>212</v>
      </c>
      <c r="C157" s="40"/>
      <c r="D157" s="60" t="s">
        <v>112</v>
      </c>
      <c r="E157" s="77">
        <f>E158+E161+E166</f>
        <v>450</v>
      </c>
      <c r="F157" s="77">
        <f aca="true" t="shared" si="67" ref="F157:Q157">F158+F161+F166</f>
        <v>450</v>
      </c>
      <c r="G157" s="77">
        <f t="shared" si="67"/>
        <v>0</v>
      </c>
      <c r="H157" s="77">
        <f t="shared" si="67"/>
        <v>0</v>
      </c>
      <c r="I157" s="94">
        <f t="shared" si="67"/>
        <v>0</v>
      </c>
      <c r="J157" s="77">
        <f t="shared" si="67"/>
        <v>0</v>
      </c>
      <c r="K157" s="77">
        <f t="shared" si="67"/>
        <v>0</v>
      </c>
      <c r="L157" s="77">
        <f t="shared" si="67"/>
        <v>0</v>
      </c>
      <c r="M157" s="77">
        <f t="shared" si="67"/>
        <v>0</v>
      </c>
      <c r="N157" s="168">
        <f t="shared" si="67"/>
        <v>0</v>
      </c>
      <c r="O157" s="77">
        <f t="shared" si="67"/>
        <v>0</v>
      </c>
      <c r="P157" s="77">
        <f t="shared" si="67"/>
        <v>0</v>
      </c>
      <c r="Q157" s="77">
        <f t="shared" si="67"/>
        <v>0</v>
      </c>
    </row>
    <row r="158" spans="1:17" s="24" customFormat="1" ht="25.5" hidden="1">
      <c r="A158" s="17"/>
      <c r="B158" s="65" t="s">
        <v>216</v>
      </c>
      <c r="C158" s="40"/>
      <c r="D158" s="56" t="s">
        <v>217</v>
      </c>
      <c r="E158" s="77">
        <f>E159</f>
        <v>80</v>
      </c>
      <c r="F158" s="77">
        <f aca="true" t="shared" si="68" ref="F158:Q159">F159</f>
        <v>80</v>
      </c>
      <c r="G158" s="67">
        <f t="shared" si="68"/>
        <v>0</v>
      </c>
      <c r="H158" s="67">
        <f t="shared" si="68"/>
        <v>0</v>
      </c>
      <c r="I158" s="69">
        <f t="shared" si="68"/>
        <v>0</v>
      </c>
      <c r="J158" s="67">
        <f t="shared" si="68"/>
        <v>0</v>
      </c>
      <c r="K158" s="67">
        <f t="shared" si="68"/>
        <v>0</v>
      </c>
      <c r="L158" s="67">
        <f t="shared" si="68"/>
        <v>0</v>
      </c>
      <c r="M158" s="67">
        <f t="shared" si="68"/>
        <v>0</v>
      </c>
      <c r="N158" s="166">
        <f t="shared" si="68"/>
        <v>0</v>
      </c>
      <c r="O158" s="67">
        <f t="shared" si="68"/>
        <v>0</v>
      </c>
      <c r="P158" s="67">
        <f t="shared" si="68"/>
        <v>0</v>
      </c>
      <c r="Q158" s="67">
        <f t="shared" si="68"/>
        <v>0</v>
      </c>
    </row>
    <row r="159" spans="1:17" s="24" customFormat="1" ht="25.5" hidden="1">
      <c r="A159" s="17"/>
      <c r="B159" s="65" t="s">
        <v>551</v>
      </c>
      <c r="C159" s="40"/>
      <c r="D159" s="56" t="s">
        <v>550</v>
      </c>
      <c r="E159" s="77">
        <f>E160</f>
        <v>80</v>
      </c>
      <c r="F159" s="77">
        <f t="shared" si="68"/>
        <v>80</v>
      </c>
      <c r="G159" s="67">
        <f t="shared" si="68"/>
        <v>0</v>
      </c>
      <c r="H159" s="67">
        <f t="shared" si="68"/>
        <v>0</v>
      </c>
      <c r="I159" s="69">
        <f t="shared" si="68"/>
        <v>0</v>
      </c>
      <c r="J159" s="67">
        <f t="shared" si="68"/>
        <v>0</v>
      </c>
      <c r="K159" s="67">
        <f t="shared" si="68"/>
        <v>0</v>
      </c>
      <c r="L159" s="67">
        <f t="shared" si="68"/>
        <v>0</v>
      </c>
      <c r="M159" s="67">
        <f t="shared" si="68"/>
        <v>0</v>
      </c>
      <c r="N159" s="166">
        <f t="shared" si="68"/>
        <v>0</v>
      </c>
      <c r="O159" s="67">
        <f t="shared" si="68"/>
        <v>0</v>
      </c>
      <c r="P159" s="67">
        <f t="shared" si="68"/>
        <v>0</v>
      </c>
      <c r="Q159" s="67">
        <f t="shared" si="68"/>
        <v>0</v>
      </c>
    </row>
    <row r="160" spans="1:17" s="24" customFormat="1" ht="25.5" hidden="1">
      <c r="A160" s="17"/>
      <c r="B160" s="65"/>
      <c r="C160" s="40" t="s">
        <v>3</v>
      </c>
      <c r="D160" s="66" t="s">
        <v>95</v>
      </c>
      <c r="E160" s="77">
        <v>80</v>
      </c>
      <c r="F160" s="91">
        <f>E160+SUM(G160:Q160)</f>
        <v>80</v>
      </c>
      <c r="G160" s="67"/>
      <c r="H160" s="67"/>
      <c r="I160" s="151"/>
      <c r="J160" s="68"/>
      <c r="K160" s="67"/>
      <c r="L160" s="67"/>
      <c r="M160" s="67"/>
      <c r="N160" s="166"/>
      <c r="O160" s="67"/>
      <c r="P160" s="67"/>
      <c r="Q160" s="67"/>
    </row>
    <row r="161" spans="1:17" s="24" customFormat="1" ht="38.25" hidden="1">
      <c r="A161" s="17"/>
      <c r="B161" s="65" t="s">
        <v>222</v>
      </c>
      <c r="C161" s="40"/>
      <c r="D161" s="66" t="s">
        <v>501</v>
      </c>
      <c r="E161" s="77">
        <f>E162+E164</f>
        <v>180</v>
      </c>
      <c r="F161" s="77">
        <f aca="true" t="shared" si="69" ref="F161:Q161">F162+F164</f>
        <v>180</v>
      </c>
      <c r="G161" s="77">
        <f t="shared" si="69"/>
        <v>0</v>
      </c>
      <c r="H161" s="77">
        <f t="shared" si="69"/>
        <v>0</v>
      </c>
      <c r="I161" s="77">
        <f t="shared" si="69"/>
        <v>0</v>
      </c>
      <c r="J161" s="77">
        <f t="shared" si="69"/>
        <v>0</v>
      </c>
      <c r="K161" s="77">
        <f t="shared" si="69"/>
        <v>0</v>
      </c>
      <c r="L161" s="77">
        <f t="shared" si="69"/>
        <v>0</v>
      </c>
      <c r="M161" s="77">
        <f t="shared" si="69"/>
        <v>0</v>
      </c>
      <c r="N161" s="77">
        <f t="shared" si="69"/>
        <v>0</v>
      </c>
      <c r="O161" s="77">
        <f t="shared" si="69"/>
        <v>0</v>
      </c>
      <c r="P161" s="77">
        <f t="shared" si="69"/>
        <v>0</v>
      </c>
      <c r="Q161" s="77">
        <f t="shared" si="69"/>
        <v>0</v>
      </c>
    </row>
    <row r="162" spans="1:17" s="24" customFormat="1" ht="76.5" hidden="1">
      <c r="A162" s="17"/>
      <c r="B162" s="65" t="s">
        <v>552</v>
      </c>
      <c r="C162" s="40"/>
      <c r="D162" s="56" t="s">
        <v>553</v>
      </c>
      <c r="E162" s="77">
        <f>E163</f>
        <v>30</v>
      </c>
      <c r="F162" s="77">
        <f aca="true" t="shared" si="70" ref="F162:Q162">F163</f>
        <v>30</v>
      </c>
      <c r="G162" s="67">
        <f t="shared" si="70"/>
        <v>0</v>
      </c>
      <c r="H162" s="67">
        <f t="shared" si="70"/>
        <v>0</v>
      </c>
      <c r="I162" s="69">
        <f t="shared" si="70"/>
        <v>0</v>
      </c>
      <c r="J162" s="67">
        <f t="shared" si="70"/>
        <v>0</v>
      </c>
      <c r="K162" s="67">
        <f t="shared" si="70"/>
        <v>0</v>
      </c>
      <c r="L162" s="67">
        <f t="shared" si="70"/>
        <v>0</v>
      </c>
      <c r="M162" s="67">
        <f t="shared" si="70"/>
        <v>0</v>
      </c>
      <c r="N162" s="166">
        <f t="shared" si="70"/>
        <v>0</v>
      </c>
      <c r="O162" s="67">
        <f t="shared" si="70"/>
        <v>0</v>
      </c>
      <c r="P162" s="67">
        <f t="shared" si="70"/>
        <v>0</v>
      </c>
      <c r="Q162" s="67">
        <f t="shared" si="70"/>
        <v>0</v>
      </c>
    </row>
    <row r="163" spans="1:17" s="24" customFormat="1" ht="25.5" hidden="1">
      <c r="A163" s="17"/>
      <c r="B163" s="65"/>
      <c r="C163" s="40" t="s">
        <v>3</v>
      </c>
      <c r="D163" s="66" t="s">
        <v>95</v>
      </c>
      <c r="E163" s="77">
        <v>30</v>
      </c>
      <c r="F163" s="91">
        <f>E163+SUM(G163:Q163)</f>
        <v>30</v>
      </c>
      <c r="G163" s="67"/>
      <c r="H163" s="67"/>
      <c r="I163" s="69"/>
      <c r="J163" s="67"/>
      <c r="K163" s="67"/>
      <c r="L163" s="67"/>
      <c r="M163" s="67"/>
      <c r="N163" s="166"/>
      <c r="O163" s="67"/>
      <c r="P163" s="67"/>
      <c r="Q163" s="67"/>
    </row>
    <row r="164" spans="1:17" s="24" customFormat="1" ht="12.75" hidden="1">
      <c r="A164" s="17"/>
      <c r="B164" s="65" t="s">
        <v>539</v>
      </c>
      <c r="C164" s="40"/>
      <c r="D164" s="66" t="s">
        <v>540</v>
      </c>
      <c r="E164" s="77">
        <f>E165</f>
        <v>150</v>
      </c>
      <c r="F164" s="77">
        <f aca="true" t="shared" si="71" ref="F164:Q164">F165</f>
        <v>150</v>
      </c>
      <c r="G164" s="77">
        <f t="shared" si="71"/>
        <v>0</v>
      </c>
      <c r="H164" s="77">
        <f t="shared" si="71"/>
        <v>0</v>
      </c>
      <c r="I164" s="77">
        <f t="shared" si="71"/>
        <v>0</v>
      </c>
      <c r="J164" s="77">
        <f t="shared" si="71"/>
        <v>0</v>
      </c>
      <c r="K164" s="77">
        <f t="shared" si="71"/>
        <v>0</v>
      </c>
      <c r="L164" s="77">
        <f t="shared" si="71"/>
        <v>0</v>
      </c>
      <c r="M164" s="77">
        <f t="shared" si="71"/>
        <v>0</v>
      </c>
      <c r="N164" s="77">
        <f t="shared" si="71"/>
        <v>0</v>
      </c>
      <c r="O164" s="77">
        <f t="shared" si="71"/>
        <v>0</v>
      </c>
      <c r="P164" s="77">
        <f t="shared" si="71"/>
        <v>0</v>
      </c>
      <c r="Q164" s="77">
        <f t="shared" si="71"/>
        <v>0</v>
      </c>
    </row>
    <row r="165" spans="1:17" s="24" customFormat="1" ht="25.5" hidden="1">
      <c r="A165" s="17"/>
      <c r="B165" s="65"/>
      <c r="C165" s="40" t="s">
        <v>3</v>
      </c>
      <c r="D165" s="66" t="s">
        <v>95</v>
      </c>
      <c r="E165" s="77">
        <v>150</v>
      </c>
      <c r="F165" s="91">
        <f>E165+SUM(G165:Q165)</f>
        <v>150</v>
      </c>
      <c r="G165" s="67"/>
      <c r="H165" s="67"/>
      <c r="I165" s="69"/>
      <c r="J165" s="67"/>
      <c r="K165" s="67"/>
      <c r="L165" s="67"/>
      <c r="M165" s="67"/>
      <c r="N165" s="166"/>
      <c r="O165" s="67"/>
      <c r="P165" s="67"/>
      <c r="Q165" s="67"/>
    </row>
    <row r="166" spans="1:17" s="24" customFormat="1" ht="28.5" customHeight="1" hidden="1">
      <c r="A166" s="17"/>
      <c r="B166" s="65" t="s">
        <v>219</v>
      </c>
      <c r="C166" s="40"/>
      <c r="D166" s="56" t="s">
        <v>221</v>
      </c>
      <c r="E166" s="77">
        <f>E167</f>
        <v>190</v>
      </c>
      <c r="F166" s="77">
        <f aca="true" t="shared" si="72" ref="F166:Q167">F167</f>
        <v>190</v>
      </c>
      <c r="G166" s="77">
        <f t="shared" si="72"/>
        <v>0</v>
      </c>
      <c r="H166" s="77">
        <f t="shared" si="72"/>
        <v>0</v>
      </c>
      <c r="I166" s="94">
        <f t="shared" si="72"/>
        <v>0</v>
      </c>
      <c r="J166" s="77">
        <f t="shared" si="72"/>
        <v>0</v>
      </c>
      <c r="K166" s="77">
        <f t="shared" si="72"/>
        <v>0</v>
      </c>
      <c r="L166" s="77">
        <f t="shared" si="72"/>
        <v>0</v>
      </c>
      <c r="M166" s="77">
        <f t="shared" si="72"/>
        <v>0</v>
      </c>
      <c r="N166" s="168">
        <f t="shared" si="72"/>
        <v>0</v>
      </c>
      <c r="O166" s="77">
        <f t="shared" si="72"/>
        <v>0</v>
      </c>
      <c r="P166" s="77">
        <f t="shared" si="72"/>
        <v>0</v>
      </c>
      <c r="Q166" s="77">
        <f t="shared" si="72"/>
        <v>0</v>
      </c>
    </row>
    <row r="167" spans="1:17" s="24" customFormat="1" ht="23.25" customHeight="1" hidden="1">
      <c r="A167" s="17"/>
      <c r="B167" s="65" t="s">
        <v>220</v>
      </c>
      <c r="C167" s="40"/>
      <c r="D167" s="56" t="s">
        <v>575</v>
      </c>
      <c r="E167" s="77">
        <f>E168</f>
        <v>190</v>
      </c>
      <c r="F167" s="77">
        <f t="shared" si="72"/>
        <v>190</v>
      </c>
      <c r="G167" s="77">
        <f t="shared" si="72"/>
        <v>0</v>
      </c>
      <c r="H167" s="77">
        <f t="shared" si="72"/>
        <v>0</v>
      </c>
      <c r="I167" s="94">
        <f t="shared" si="72"/>
        <v>0</v>
      </c>
      <c r="J167" s="77">
        <f t="shared" si="72"/>
        <v>0</v>
      </c>
      <c r="K167" s="77">
        <f t="shared" si="72"/>
        <v>0</v>
      </c>
      <c r="L167" s="77">
        <f t="shared" si="72"/>
        <v>0</v>
      </c>
      <c r="M167" s="77">
        <f t="shared" si="72"/>
        <v>0</v>
      </c>
      <c r="N167" s="168">
        <f t="shared" si="72"/>
        <v>0</v>
      </c>
      <c r="O167" s="77">
        <f t="shared" si="72"/>
        <v>0</v>
      </c>
      <c r="P167" s="77">
        <f t="shared" si="72"/>
        <v>0</v>
      </c>
      <c r="Q167" s="77">
        <f t="shared" si="72"/>
        <v>0</v>
      </c>
    </row>
    <row r="168" spans="1:17" s="24" customFormat="1" ht="25.5" hidden="1">
      <c r="A168" s="17"/>
      <c r="B168" s="65"/>
      <c r="C168" s="40" t="s">
        <v>3</v>
      </c>
      <c r="D168" s="66" t="s">
        <v>95</v>
      </c>
      <c r="E168" s="77">
        <v>190</v>
      </c>
      <c r="F168" s="91">
        <f>E168+SUM(G168:Q168)</f>
        <v>190</v>
      </c>
      <c r="G168" s="67"/>
      <c r="H168" s="67"/>
      <c r="I168" s="69"/>
      <c r="J168" s="67"/>
      <c r="K168" s="67"/>
      <c r="L168" s="67"/>
      <c r="M168" s="67"/>
      <c r="N168" s="166"/>
      <c r="O168" s="67"/>
      <c r="P168" s="67"/>
      <c r="Q168" s="67"/>
    </row>
    <row r="169" spans="1:17" s="24" customFormat="1" ht="29.25" customHeight="1" hidden="1">
      <c r="A169" s="5" t="s">
        <v>523</v>
      </c>
      <c r="B169" s="65"/>
      <c r="C169" s="40"/>
      <c r="D169" s="111" t="s">
        <v>524</v>
      </c>
      <c r="E169" s="93">
        <f>E170</f>
        <v>148</v>
      </c>
      <c r="F169" s="93">
        <f aca="true" t="shared" si="73" ref="F169:Q171">F170</f>
        <v>148</v>
      </c>
      <c r="G169" s="93">
        <f t="shared" si="73"/>
        <v>0</v>
      </c>
      <c r="H169" s="93">
        <f t="shared" si="73"/>
        <v>0</v>
      </c>
      <c r="I169" s="93">
        <f t="shared" si="73"/>
        <v>0</v>
      </c>
      <c r="J169" s="93">
        <f t="shared" si="73"/>
        <v>0</v>
      </c>
      <c r="K169" s="93">
        <f t="shared" si="73"/>
        <v>0</v>
      </c>
      <c r="L169" s="93">
        <f t="shared" si="73"/>
        <v>0</v>
      </c>
      <c r="M169" s="77">
        <f t="shared" si="73"/>
        <v>0</v>
      </c>
      <c r="N169" s="168">
        <f t="shared" si="73"/>
        <v>0</v>
      </c>
      <c r="O169" s="77">
        <f t="shared" si="73"/>
        <v>0</v>
      </c>
      <c r="P169" s="77">
        <f t="shared" si="73"/>
        <v>0</v>
      </c>
      <c r="Q169" s="77">
        <f t="shared" si="73"/>
        <v>0</v>
      </c>
    </row>
    <row r="170" spans="1:17" s="24" customFormat="1" ht="39.75" customHeight="1" hidden="1">
      <c r="A170" s="5"/>
      <c r="B170" s="62" t="s">
        <v>198</v>
      </c>
      <c r="C170" s="11"/>
      <c r="D170" s="59" t="s">
        <v>111</v>
      </c>
      <c r="E170" s="93">
        <f>E171</f>
        <v>148</v>
      </c>
      <c r="F170" s="93">
        <f t="shared" si="73"/>
        <v>148</v>
      </c>
      <c r="G170" s="93">
        <f t="shared" si="73"/>
        <v>0</v>
      </c>
      <c r="H170" s="93">
        <f t="shared" si="73"/>
        <v>0</v>
      </c>
      <c r="I170" s="93">
        <f t="shared" si="73"/>
        <v>0</v>
      </c>
      <c r="J170" s="93">
        <f t="shared" si="73"/>
        <v>0</v>
      </c>
      <c r="K170" s="93">
        <f t="shared" si="73"/>
        <v>0</v>
      </c>
      <c r="L170" s="93">
        <f t="shared" si="73"/>
        <v>0</v>
      </c>
      <c r="M170" s="77">
        <f t="shared" si="73"/>
        <v>0</v>
      </c>
      <c r="N170" s="168">
        <f t="shared" si="73"/>
        <v>0</v>
      </c>
      <c r="O170" s="77">
        <f t="shared" si="73"/>
        <v>0</v>
      </c>
      <c r="P170" s="77">
        <f t="shared" si="73"/>
        <v>0</v>
      </c>
      <c r="Q170" s="77">
        <f t="shared" si="73"/>
        <v>0</v>
      </c>
    </row>
    <row r="171" spans="1:17" s="24" customFormat="1" ht="25.5" hidden="1">
      <c r="A171" s="5"/>
      <c r="B171" s="160" t="s">
        <v>483</v>
      </c>
      <c r="C171" s="134"/>
      <c r="D171" s="135" t="s">
        <v>482</v>
      </c>
      <c r="E171" s="77">
        <f>E172</f>
        <v>148</v>
      </c>
      <c r="F171" s="77">
        <f t="shared" si="73"/>
        <v>148</v>
      </c>
      <c r="G171" s="77">
        <f t="shared" si="73"/>
        <v>0</v>
      </c>
      <c r="H171" s="77">
        <f t="shared" si="73"/>
        <v>0</v>
      </c>
      <c r="I171" s="77">
        <f t="shared" si="73"/>
        <v>0</v>
      </c>
      <c r="J171" s="77">
        <f t="shared" si="73"/>
        <v>0</v>
      </c>
      <c r="K171" s="77">
        <f t="shared" si="73"/>
        <v>0</v>
      </c>
      <c r="L171" s="77">
        <f t="shared" si="73"/>
        <v>0</v>
      </c>
      <c r="M171" s="77">
        <f t="shared" si="73"/>
        <v>0</v>
      </c>
      <c r="N171" s="168">
        <f t="shared" si="73"/>
        <v>0</v>
      </c>
      <c r="O171" s="77">
        <f t="shared" si="73"/>
        <v>0</v>
      </c>
      <c r="P171" s="77">
        <f t="shared" si="73"/>
        <v>0</v>
      </c>
      <c r="Q171" s="77">
        <f t="shared" si="73"/>
        <v>0</v>
      </c>
    </row>
    <row r="172" spans="1:17" s="24" customFormat="1" ht="38.25" hidden="1">
      <c r="A172" s="5"/>
      <c r="B172" s="145" t="s">
        <v>484</v>
      </c>
      <c r="C172" s="105"/>
      <c r="D172" s="136" t="s">
        <v>502</v>
      </c>
      <c r="E172" s="77">
        <f>E173+E175+E179+E177</f>
        <v>148</v>
      </c>
      <c r="F172" s="77">
        <f aca="true" t="shared" si="74" ref="F172:Q172">F173+F175+F179+F177</f>
        <v>148</v>
      </c>
      <c r="G172" s="77">
        <f t="shared" si="74"/>
        <v>0</v>
      </c>
      <c r="H172" s="77">
        <f t="shared" si="74"/>
        <v>0</v>
      </c>
      <c r="I172" s="77">
        <f t="shared" si="74"/>
        <v>0</v>
      </c>
      <c r="J172" s="77">
        <f t="shared" si="74"/>
        <v>0</v>
      </c>
      <c r="K172" s="77">
        <f t="shared" si="74"/>
        <v>0</v>
      </c>
      <c r="L172" s="77">
        <f t="shared" si="74"/>
        <v>0</v>
      </c>
      <c r="M172" s="77">
        <f t="shared" si="74"/>
        <v>0</v>
      </c>
      <c r="N172" s="77">
        <f t="shared" si="74"/>
        <v>0</v>
      </c>
      <c r="O172" s="77">
        <f t="shared" si="74"/>
        <v>0</v>
      </c>
      <c r="P172" s="77">
        <f t="shared" si="74"/>
        <v>0</v>
      </c>
      <c r="Q172" s="77">
        <f t="shared" si="74"/>
        <v>0</v>
      </c>
    </row>
    <row r="173" spans="1:17" s="24" customFormat="1" ht="38.25" hidden="1">
      <c r="A173" s="5"/>
      <c r="B173" s="145" t="s">
        <v>541</v>
      </c>
      <c r="C173" s="105"/>
      <c r="D173" s="137" t="s">
        <v>209</v>
      </c>
      <c r="E173" s="77">
        <f>E174</f>
        <v>30</v>
      </c>
      <c r="F173" s="77">
        <f aca="true" t="shared" si="75" ref="F173:Q173">F174</f>
        <v>30</v>
      </c>
      <c r="G173" s="77">
        <f t="shared" si="75"/>
        <v>0</v>
      </c>
      <c r="H173" s="77">
        <f t="shared" si="75"/>
        <v>0</v>
      </c>
      <c r="I173" s="77">
        <f t="shared" si="75"/>
        <v>0</v>
      </c>
      <c r="J173" s="77">
        <f t="shared" si="75"/>
        <v>0</v>
      </c>
      <c r="K173" s="77">
        <f t="shared" si="75"/>
        <v>0</v>
      </c>
      <c r="L173" s="77">
        <f t="shared" si="75"/>
        <v>0</v>
      </c>
      <c r="M173" s="77">
        <f t="shared" si="75"/>
        <v>0</v>
      </c>
      <c r="N173" s="168">
        <f t="shared" si="75"/>
        <v>0</v>
      </c>
      <c r="O173" s="77">
        <f t="shared" si="75"/>
        <v>0</v>
      </c>
      <c r="P173" s="77">
        <f t="shared" si="75"/>
        <v>0</v>
      </c>
      <c r="Q173" s="77">
        <f t="shared" si="75"/>
        <v>0</v>
      </c>
    </row>
    <row r="174" spans="1:17" s="24" customFormat="1" ht="51" hidden="1">
      <c r="A174" s="5"/>
      <c r="B174" s="65"/>
      <c r="C174" s="40" t="s">
        <v>2</v>
      </c>
      <c r="D174" s="66" t="s">
        <v>94</v>
      </c>
      <c r="E174" s="77">
        <v>30</v>
      </c>
      <c r="F174" s="91">
        <f>E174+SUM(G174:Q174)</f>
        <v>30</v>
      </c>
      <c r="G174" s="67"/>
      <c r="H174" s="67"/>
      <c r="I174" s="69"/>
      <c r="J174" s="67"/>
      <c r="K174" s="67"/>
      <c r="L174" s="67"/>
      <c r="M174" s="67"/>
      <c r="N174" s="166"/>
      <c r="O174" s="67"/>
      <c r="P174" s="67"/>
      <c r="Q174" s="67"/>
    </row>
    <row r="175" spans="1:17" s="24" customFormat="1" ht="25.5" hidden="1">
      <c r="A175" s="5"/>
      <c r="B175" s="65" t="s">
        <v>542</v>
      </c>
      <c r="C175" s="40"/>
      <c r="D175" s="66" t="s">
        <v>536</v>
      </c>
      <c r="E175" s="77">
        <f>E176</f>
        <v>113</v>
      </c>
      <c r="F175" s="77">
        <f aca="true" t="shared" si="76" ref="F175:Q175">F176</f>
        <v>113</v>
      </c>
      <c r="G175" s="77">
        <f t="shared" si="76"/>
        <v>0</v>
      </c>
      <c r="H175" s="77">
        <f t="shared" si="76"/>
        <v>0</v>
      </c>
      <c r="I175" s="77">
        <f t="shared" si="76"/>
        <v>0</v>
      </c>
      <c r="J175" s="77">
        <f t="shared" si="76"/>
        <v>0</v>
      </c>
      <c r="K175" s="77">
        <f t="shared" si="76"/>
        <v>0</v>
      </c>
      <c r="L175" s="77">
        <f t="shared" si="76"/>
        <v>0</v>
      </c>
      <c r="M175" s="77">
        <f t="shared" si="76"/>
        <v>0</v>
      </c>
      <c r="N175" s="168">
        <f t="shared" si="76"/>
        <v>0</v>
      </c>
      <c r="O175" s="77">
        <f t="shared" si="76"/>
        <v>0</v>
      </c>
      <c r="P175" s="77">
        <f t="shared" si="76"/>
        <v>0</v>
      </c>
      <c r="Q175" s="77">
        <f t="shared" si="76"/>
        <v>0</v>
      </c>
    </row>
    <row r="176" spans="1:17" s="24" customFormat="1" ht="25.5" hidden="1">
      <c r="A176" s="5"/>
      <c r="B176" s="65"/>
      <c r="C176" s="40" t="s">
        <v>3</v>
      </c>
      <c r="D176" s="66" t="s">
        <v>95</v>
      </c>
      <c r="E176" s="67">
        <v>113</v>
      </c>
      <c r="F176" s="91">
        <f>E176+SUM(G176:Q176)</f>
        <v>113</v>
      </c>
      <c r="G176" s="67"/>
      <c r="H176" s="67"/>
      <c r="I176" s="69"/>
      <c r="J176" s="67"/>
      <c r="K176" s="67"/>
      <c r="L176" s="67"/>
      <c r="M176" s="67"/>
      <c r="N176" s="166"/>
      <c r="O176" s="67"/>
      <c r="P176" s="67"/>
      <c r="Q176" s="67"/>
    </row>
    <row r="177" spans="1:17" s="24" customFormat="1" ht="38.25" hidden="1">
      <c r="A177" s="5"/>
      <c r="B177" s="65" t="s">
        <v>543</v>
      </c>
      <c r="C177" s="40"/>
      <c r="D177" s="66" t="s">
        <v>485</v>
      </c>
      <c r="E177" s="77">
        <f>E178</f>
        <v>5</v>
      </c>
      <c r="F177" s="67">
        <f aca="true" t="shared" si="77" ref="F177:N177">F178</f>
        <v>5</v>
      </c>
      <c r="G177" s="67">
        <f t="shared" si="77"/>
        <v>0</v>
      </c>
      <c r="H177" s="67">
        <f t="shared" si="77"/>
        <v>0</v>
      </c>
      <c r="I177" s="67">
        <f t="shared" si="77"/>
        <v>0</v>
      </c>
      <c r="J177" s="67">
        <f t="shared" si="77"/>
        <v>0</v>
      </c>
      <c r="K177" s="67">
        <f t="shared" si="77"/>
        <v>0</v>
      </c>
      <c r="L177" s="67">
        <f t="shared" si="77"/>
        <v>0</v>
      </c>
      <c r="M177" s="67">
        <f t="shared" si="77"/>
        <v>0</v>
      </c>
      <c r="N177" s="67">
        <f t="shared" si="77"/>
        <v>0</v>
      </c>
      <c r="O177" s="67">
        <f>O178</f>
        <v>0</v>
      </c>
      <c r="P177" s="67">
        <f>P178</f>
        <v>0</v>
      </c>
      <c r="Q177" s="67">
        <f>Q178</f>
        <v>0</v>
      </c>
    </row>
    <row r="178" spans="1:17" s="24" customFormat="1" ht="25.5" hidden="1">
      <c r="A178" s="5"/>
      <c r="B178" s="65"/>
      <c r="C178" s="40" t="s">
        <v>3</v>
      </c>
      <c r="D178" s="66" t="s">
        <v>95</v>
      </c>
      <c r="E178" s="77">
        <v>5</v>
      </c>
      <c r="F178" s="91">
        <f>E178+SUM(G178:Q178)</f>
        <v>5</v>
      </c>
      <c r="G178" s="67"/>
      <c r="H178" s="67"/>
      <c r="I178" s="69"/>
      <c r="J178" s="67"/>
      <c r="K178" s="67"/>
      <c r="L178" s="67"/>
      <c r="M178" s="67"/>
      <c r="N178" s="166"/>
      <c r="O178" s="67"/>
      <c r="P178" s="67"/>
      <c r="Q178" s="67"/>
    </row>
    <row r="179" spans="1:17" s="24" customFormat="1" ht="12.75" hidden="1">
      <c r="A179" s="5"/>
      <c r="B179" s="65"/>
      <c r="C179" s="40"/>
      <c r="D179" s="66"/>
      <c r="E179" s="77">
        <f>E180</f>
        <v>0</v>
      </c>
      <c r="F179" s="77">
        <f aca="true" t="shared" si="78" ref="F179:Q179">F180</f>
        <v>0</v>
      </c>
      <c r="G179" s="77">
        <f t="shared" si="78"/>
        <v>0</v>
      </c>
      <c r="H179" s="77">
        <f t="shared" si="78"/>
        <v>0</v>
      </c>
      <c r="I179" s="77">
        <f t="shared" si="78"/>
        <v>0</v>
      </c>
      <c r="J179" s="77">
        <f t="shared" si="78"/>
        <v>0</v>
      </c>
      <c r="K179" s="77">
        <f t="shared" si="78"/>
        <v>0</v>
      </c>
      <c r="L179" s="77">
        <f t="shared" si="78"/>
        <v>0</v>
      </c>
      <c r="M179" s="77">
        <f t="shared" si="78"/>
        <v>0</v>
      </c>
      <c r="N179" s="168">
        <f t="shared" si="78"/>
        <v>0</v>
      </c>
      <c r="O179" s="77">
        <f t="shared" si="78"/>
        <v>0</v>
      </c>
      <c r="P179" s="77">
        <f t="shared" si="78"/>
        <v>0</v>
      </c>
      <c r="Q179" s="77">
        <f t="shared" si="78"/>
        <v>0</v>
      </c>
    </row>
    <row r="180" spans="1:17" s="24" customFormat="1" ht="12.75" hidden="1">
      <c r="A180" s="5"/>
      <c r="B180" s="65"/>
      <c r="C180" s="40"/>
      <c r="D180" s="66"/>
      <c r="E180" s="77"/>
      <c r="F180" s="91">
        <f>E180+SUM(G180:Q180)</f>
        <v>0</v>
      </c>
      <c r="G180" s="67"/>
      <c r="H180" s="67"/>
      <c r="I180" s="69"/>
      <c r="J180" s="67"/>
      <c r="K180" s="67"/>
      <c r="L180" s="67"/>
      <c r="M180" s="67"/>
      <c r="N180" s="166"/>
      <c r="O180" s="67"/>
      <c r="P180" s="67"/>
      <c r="Q180" s="67"/>
    </row>
    <row r="181" spans="1:17" s="24" customFormat="1" ht="16.5" customHeight="1" hidden="1">
      <c r="A181" s="5" t="s">
        <v>46</v>
      </c>
      <c r="B181" s="5"/>
      <c r="C181" s="5"/>
      <c r="D181" s="13" t="s">
        <v>47</v>
      </c>
      <c r="E181" s="118">
        <f>E182+E193+E209+E250</f>
        <v>41701.1</v>
      </c>
      <c r="F181" s="118">
        <f aca="true" t="shared" si="79" ref="F181:Q181">F182+F193+F209+F250</f>
        <v>41701.1</v>
      </c>
      <c r="G181" s="118">
        <f t="shared" si="79"/>
        <v>0</v>
      </c>
      <c r="H181" s="118">
        <f t="shared" si="79"/>
        <v>0</v>
      </c>
      <c r="I181" s="120">
        <f t="shared" si="79"/>
        <v>0</v>
      </c>
      <c r="J181" s="118">
        <f t="shared" si="79"/>
        <v>0</v>
      </c>
      <c r="K181" s="118">
        <f t="shared" si="79"/>
        <v>0</v>
      </c>
      <c r="L181" s="118">
        <f t="shared" si="79"/>
        <v>0</v>
      </c>
      <c r="M181" s="118">
        <f t="shared" si="79"/>
        <v>0</v>
      </c>
      <c r="N181" s="169">
        <f t="shared" si="79"/>
        <v>0</v>
      </c>
      <c r="O181" s="118">
        <f t="shared" si="79"/>
        <v>0</v>
      </c>
      <c r="P181" s="118">
        <f t="shared" si="79"/>
        <v>0</v>
      </c>
      <c r="Q181" s="118">
        <f t="shared" si="79"/>
        <v>0</v>
      </c>
    </row>
    <row r="182" spans="1:17" s="24" customFormat="1" ht="19.5" customHeight="1" hidden="1">
      <c r="A182" s="5" t="s">
        <v>148</v>
      </c>
      <c r="B182" s="5"/>
      <c r="C182" s="5"/>
      <c r="D182" s="13" t="s">
        <v>149</v>
      </c>
      <c r="E182" s="118">
        <f>E183</f>
        <v>0</v>
      </c>
      <c r="F182" s="93">
        <f aca="true" t="shared" si="80" ref="F182:Q186">F183</f>
        <v>0</v>
      </c>
      <c r="G182" s="71">
        <f t="shared" si="80"/>
        <v>0</v>
      </c>
      <c r="H182" s="71">
        <f t="shared" si="80"/>
        <v>0</v>
      </c>
      <c r="I182" s="75">
        <f t="shared" si="80"/>
        <v>0</v>
      </c>
      <c r="J182" s="71">
        <f t="shared" si="80"/>
        <v>0</v>
      </c>
      <c r="K182" s="71">
        <f t="shared" si="80"/>
        <v>0</v>
      </c>
      <c r="L182" s="71">
        <f t="shared" si="80"/>
        <v>0</v>
      </c>
      <c r="M182" s="71">
        <f t="shared" si="80"/>
        <v>0</v>
      </c>
      <c r="N182" s="122">
        <f t="shared" si="80"/>
        <v>0</v>
      </c>
      <c r="O182" s="71">
        <f t="shared" si="80"/>
        <v>0</v>
      </c>
      <c r="P182" s="71">
        <f t="shared" si="80"/>
        <v>0</v>
      </c>
      <c r="Q182" s="71">
        <f t="shared" si="80"/>
        <v>0</v>
      </c>
    </row>
    <row r="183" spans="1:17" s="24" customFormat="1" ht="38.25" hidden="1">
      <c r="A183" s="17"/>
      <c r="B183" s="62" t="s">
        <v>198</v>
      </c>
      <c r="C183" s="11"/>
      <c r="D183" s="59" t="s">
        <v>111</v>
      </c>
      <c r="E183" s="93">
        <f>E184</f>
        <v>0</v>
      </c>
      <c r="F183" s="93">
        <f t="shared" si="80"/>
        <v>0</v>
      </c>
      <c r="G183" s="71">
        <f t="shared" si="80"/>
        <v>0</v>
      </c>
      <c r="H183" s="71">
        <f t="shared" si="80"/>
        <v>0</v>
      </c>
      <c r="I183" s="75">
        <f t="shared" si="80"/>
        <v>0</v>
      </c>
      <c r="J183" s="71">
        <f t="shared" si="80"/>
        <v>0</v>
      </c>
      <c r="K183" s="71">
        <f t="shared" si="80"/>
        <v>0</v>
      </c>
      <c r="L183" s="71">
        <f t="shared" si="80"/>
        <v>0</v>
      </c>
      <c r="M183" s="71">
        <f t="shared" si="80"/>
        <v>0</v>
      </c>
      <c r="N183" s="122">
        <f t="shared" si="80"/>
        <v>0</v>
      </c>
      <c r="O183" s="71">
        <f t="shared" si="80"/>
        <v>0</v>
      </c>
      <c r="P183" s="71">
        <f t="shared" si="80"/>
        <v>0</v>
      </c>
      <c r="Q183" s="71">
        <f t="shared" si="80"/>
        <v>0</v>
      </c>
    </row>
    <row r="184" spans="1:17" s="24" customFormat="1" ht="49.5" customHeight="1" hidden="1">
      <c r="A184" s="17"/>
      <c r="B184" s="80" t="s">
        <v>232</v>
      </c>
      <c r="C184" s="40"/>
      <c r="D184" s="60" t="s">
        <v>114</v>
      </c>
      <c r="E184" s="77">
        <f>E185</f>
        <v>0</v>
      </c>
      <c r="F184" s="77">
        <f t="shared" si="80"/>
        <v>0</v>
      </c>
      <c r="G184" s="67">
        <f t="shared" si="80"/>
        <v>0</v>
      </c>
      <c r="H184" s="67">
        <f t="shared" si="80"/>
        <v>0</v>
      </c>
      <c r="I184" s="69">
        <f t="shared" si="80"/>
        <v>0</v>
      </c>
      <c r="J184" s="67">
        <f t="shared" si="80"/>
        <v>0</v>
      </c>
      <c r="K184" s="67">
        <f t="shared" si="80"/>
        <v>0</v>
      </c>
      <c r="L184" s="67">
        <f t="shared" si="80"/>
        <v>0</v>
      </c>
      <c r="M184" s="67">
        <f t="shared" si="80"/>
        <v>0</v>
      </c>
      <c r="N184" s="166">
        <f t="shared" si="80"/>
        <v>0</v>
      </c>
      <c r="O184" s="67">
        <f t="shared" si="80"/>
        <v>0</v>
      </c>
      <c r="P184" s="67">
        <f t="shared" si="80"/>
        <v>0</v>
      </c>
      <c r="Q184" s="67">
        <f t="shared" si="80"/>
        <v>0</v>
      </c>
    </row>
    <row r="185" spans="1:17" s="24" customFormat="1" ht="49.5" customHeight="1" hidden="1">
      <c r="A185" s="17"/>
      <c r="B185" s="65" t="s">
        <v>233</v>
      </c>
      <c r="C185" s="40"/>
      <c r="D185" s="56" t="s">
        <v>235</v>
      </c>
      <c r="E185" s="77">
        <f>E186+E190+E188</f>
        <v>0</v>
      </c>
      <c r="F185" s="77">
        <f aca="true" t="shared" si="81" ref="F185:Q185">F186+F190+F188</f>
        <v>0</v>
      </c>
      <c r="G185" s="77">
        <f t="shared" si="81"/>
        <v>0</v>
      </c>
      <c r="H185" s="77">
        <f t="shared" si="81"/>
        <v>0</v>
      </c>
      <c r="I185" s="94">
        <f t="shared" si="81"/>
        <v>0</v>
      </c>
      <c r="J185" s="77">
        <f t="shared" si="81"/>
        <v>0</v>
      </c>
      <c r="K185" s="77">
        <f t="shared" si="81"/>
        <v>0</v>
      </c>
      <c r="L185" s="77">
        <f t="shared" si="81"/>
        <v>0</v>
      </c>
      <c r="M185" s="77">
        <f t="shared" si="81"/>
        <v>0</v>
      </c>
      <c r="N185" s="168">
        <f t="shared" si="81"/>
        <v>0</v>
      </c>
      <c r="O185" s="77">
        <f t="shared" si="81"/>
        <v>0</v>
      </c>
      <c r="P185" s="77">
        <f t="shared" si="81"/>
        <v>0</v>
      </c>
      <c r="Q185" s="77">
        <f t="shared" si="81"/>
        <v>0</v>
      </c>
    </row>
    <row r="186" spans="1:17" s="24" customFormat="1" ht="38.25" hidden="1">
      <c r="A186" s="17"/>
      <c r="B186" s="65" t="s">
        <v>234</v>
      </c>
      <c r="C186" s="40"/>
      <c r="D186" s="56" t="s">
        <v>236</v>
      </c>
      <c r="E186" s="77">
        <f>E187</f>
        <v>0</v>
      </c>
      <c r="F186" s="91">
        <f>E186+SUM(G186:Q186)</f>
        <v>0</v>
      </c>
      <c r="G186" s="67">
        <f t="shared" si="80"/>
        <v>0</v>
      </c>
      <c r="H186" s="67">
        <f t="shared" si="80"/>
        <v>0</v>
      </c>
      <c r="I186" s="69">
        <f t="shared" si="80"/>
        <v>0</v>
      </c>
      <c r="J186" s="67">
        <f t="shared" si="80"/>
        <v>0</v>
      </c>
      <c r="K186" s="67">
        <f t="shared" si="80"/>
        <v>0</v>
      </c>
      <c r="L186" s="67">
        <f t="shared" si="80"/>
        <v>0</v>
      </c>
      <c r="M186" s="67">
        <f t="shared" si="80"/>
        <v>0</v>
      </c>
      <c r="N186" s="166">
        <f t="shared" si="80"/>
        <v>0</v>
      </c>
      <c r="O186" s="67">
        <f t="shared" si="80"/>
        <v>0</v>
      </c>
      <c r="P186" s="67">
        <f t="shared" si="80"/>
        <v>0</v>
      </c>
      <c r="Q186" s="67">
        <f t="shared" si="80"/>
        <v>0</v>
      </c>
    </row>
    <row r="187" spans="1:17" s="24" customFormat="1" ht="25.5" hidden="1">
      <c r="A187" s="17"/>
      <c r="B187" s="65"/>
      <c r="C187" s="40" t="s">
        <v>3</v>
      </c>
      <c r="D187" s="66" t="s">
        <v>95</v>
      </c>
      <c r="E187" s="77"/>
      <c r="F187" s="91">
        <f>E187+SUM(G187:Q187)</f>
        <v>0</v>
      </c>
      <c r="G187" s="67"/>
      <c r="H187" s="67"/>
      <c r="I187" s="151"/>
      <c r="J187" s="68"/>
      <c r="K187" s="67"/>
      <c r="L187" s="67"/>
      <c r="M187" s="67"/>
      <c r="N187" s="166"/>
      <c r="O187" s="67"/>
      <c r="P187" s="67"/>
      <c r="Q187" s="67"/>
    </row>
    <row r="188" spans="1:17" s="24" customFormat="1" ht="25.5" hidden="1">
      <c r="A188" s="17"/>
      <c r="B188" s="65" t="s">
        <v>234</v>
      </c>
      <c r="C188" s="40"/>
      <c r="D188" s="66" t="s">
        <v>442</v>
      </c>
      <c r="E188" s="77">
        <f>E189</f>
        <v>0</v>
      </c>
      <c r="F188" s="77">
        <f aca="true" t="shared" si="82" ref="F188:K188">F189</f>
        <v>0</v>
      </c>
      <c r="G188" s="77">
        <f t="shared" si="82"/>
        <v>0</v>
      </c>
      <c r="H188" s="77">
        <f t="shared" si="82"/>
        <v>0</v>
      </c>
      <c r="I188" s="94">
        <f t="shared" si="82"/>
        <v>0</v>
      </c>
      <c r="J188" s="77">
        <f t="shared" si="82"/>
        <v>0</v>
      </c>
      <c r="K188" s="77">
        <f t="shared" si="82"/>
        <v>0</v>
      </c>
      <c r="L188" s="67"/>
      <c r="M188" s="67"/>
      <c r="N188" s="166"/>
      <c r="O188" s="67"/>
      <c r="P188" s="67"/>
      <c r="Q188" s="67"/>
    </row>
    <row r="189" spans="1:17" s="24" customFormat="1" ht="12.75" hidden="1">
      <c r="A189" s="17"/>
      <c r="B189" s="65"/>
      <c r="C189" s="40" t="s">
        <v>9</v>
      </c>
      <c r="D189" s="66" t="s">
        <v>37</v>
      </c>
      <c r="E189" s="77"/>
      <c r="F189" s="91">
        <f>E189+SUM(G189:Q189)</f>
        <v>0</v>
      </c>
      <c r="G189" s="67"/>
      <c r="H189" s="67"/>
      <c r="I189" s="151"/>
      <c r="J189" s="68"/>
      <c r="K189" s="67"/>
      <c r="L189" s="67"/>
      <c r="M189" s="67"/>
      <c r="N189" s="166"/>
      <c r="O189" s="67"/>
      <c r="P189" s="67"/>
      <c r="Q189" s="67"/>
    </row>
    <row r="190" spans="1:17" s="24" customFormat="1" ht="25.5" hidden="1">
      <c r="A190" s="17"/>
      <c r="B190" s="65" t="s">
        <v>441</v>
      </c>
      <c r="C190" s="40"/>
      <c r="D190" s="66" t="s">
        <v>442</v>
      </c>
      <c r="E190" s="77">
        <f>E191+E192</f>
        <v>0</v>
      </c>
      <c r="F190" s="77">
        <f aca="true" t="shared" si="83" ref="F190:K190">F191+F192</f>
        <v>0</v>
      </c>
      <c r="G190" s="77">
        <f t="shared" si="83"/>
        <v>0</v>
      </c>
      <c r="H190" s="77">
        <f t="shared" si="83"/>
        <v>0</v>
      </c>
      <c r="I190" s="94">
        <f t="shared" si="83"/>
        <v>0</v>
      </c>
      <c r="J190" s="77">
        <f t="shared" si="83"/>
        <v>0</v>
      </c>
      <c r="K190" s="77">
        <f t="shared" si="83"/>
        <v>0</v>
      </c>
      <c r="L190" s="67"/>
      <c r="M190" s="67"/>
      <c r="N190" s="166"/>
      <c r="O190" s="67"/>
      <c r="P190" s="67"/>
      <c r="Q190" s="67"/>
    </row>
    <row r="191" spans="1:17" s="24" customFormat="1" ht="25.5" hidden="1">
      <c r="A191" s="17"/>
      <c r="B191" s="65"/>
      <c r="C191" s="40" t="s">
        <v>3</v>
      </c>
      <c r="D191" s="66" t="s">
        <v>95</v>
      </c>
      <c r="E191" s="77"/>
      <c r="F191" s="91">
        <f>E191+SUM(G191:Q191)</f>
        <v>0</v>
      </c>
      <c r="G191" s="67"/>
      <c r="H191" s="67"/>
      <c r="I191" s="151"/>
      <c r="J191" s="68"/>
      <c r="K191" s="67"/>
      <c r="L191" s="67"/>
      <c r="M191" s="67"/>
      <c r="N191" s="166"/>
      <c r="O191" s="67"/>
      <c r="P191" s="67"/>
      <c r="Q191" s="67"/>
    </row>
    <row r="192" spans="1:17" s="24" customFormat="1" ht="12.75" hidden="1">
      <c r="A192" s="17"/>
      <c r="B192" s="65"/>
      <c r="C192" s="40" t="s">
        <v>9</v>
      </c>
      <c r="D192" s="66" t="s">
        <v>37</v>
      </c>
      <c r="E192" s="77"/>
      <c r="F192" s="91">
        <f>E192+SUM(G192:Q192)</f>
        <v>0</v>
      </c>
      <c r="G192" s="67"/>
      <c r="H192" s="67"/>
      <c r="I192" s="151"/>
      <c r="J192" s="68"/>
      <c r="K192" s="67"/>
      <c r="L192" s="67"/>
      <c r="M192" s="67"/>
      <c r="N192" s="166"/>
      <c r="O192" s="67"/>
      <c r="P192" s="67"/>
      <c r="Q192" s="67"/>
    </row>
    <row r="193" spans="1:17" s="24" customFormat="1" ht="12" hidden="1">
      <c r="A193" s="5" t="s">
        <v>90</v>
      </c>
      <c r="B193" s="16"/>
      <c r="C193" s="5"/>
      <c r="D193" s="13" t="s">
        <v>91</v>
      </c>
      <c r="E193" s="118">
        <f>E194+E204</f>
        <v>153.5</v>
      </c>
      <c r="F193" s="118">
        <f aca="true" t="shared" si="84" ref="F193:Q193">F194+F204</f>
        <v>153.5</v>
      </c>
      <c r="G193" s="25">
        <f t="shared" si="84"/>
        <v>0</v>
      </c>
      <c r="H193" s="25">
        <f t="shared" si="84"/>
        <v>0</v>
      </c>
      <c r="I193" s="156">
        <f t="shared" si="84"/>
        <v>0</v>
      </c>
      <c r="J193" s="25">
        <f t="shared" si="84"/>
        <v>0</v>
      </c>
      <c r="K193" s="25">
        <f t="shared" si="84"/>
        <v>0</v>
      </c>
      <c r="L193" s="25">
        <f t="shared" si="84"/>
        <v>0</v>
      </c>
      <c r="M193" s="25">
        <f t="shared" si="84"/>
        <v>0</v>
      </c>
      <c r="N193" s="174">
        <f t="shared" si="84"/>
        <v>0</v>
      </c>
      <c r="O193" s="25">
        <f t="shared" si="84"/>
        <v>0</v>
      </c>
      <c r="P193" s="25">
        <f t="shared" si="84"/>
        <v>0</v>
      </c>
      <c r="Q193" s="25">
        <f t="shared" si="84"/>
        <v>0</v>
      </c>
    </row>
    <row r="194" spans="1:17" s="24" customFormat="1" ht="38.25" hidden="1">
      <c r="A194" s="17"/>
      <c r="B194" s="62" t="s">
        <v>198</v>
      </c>
      <c r="C194" s="11"/>
      <c r="D194" s="59" t="s">
        <v>111</v>
      </c>
      <c r="E194" s="93">
        <f>E195</f>
        <v>53.5</v>
      </c>
      <c r="F194" s="93">
        <f aca="true" t="shared" si="85" ref="F194:Q194">F195</f>
        <v>53.5</v>
      </c>
      <c r="G194" s="71">
        <f t="shared" si="85"/>
        <v>0</v>
      </c>
      <c r="H194" s="71">
        <f t="shared" si="85"/>
        <v>0</v>
      </c>
      <c r="I194" s="75">
        <f t="shared" si="85"/>
        <v>0</v>
      </c>
      <c r="J194" s="71">
        <f t="shared" si="85"/>
        <v>0</v>
      </c>
      <c r="K194" s="71">
        <f t="shared" si="85"/>
        <v>0</v>
      </c>
      <c r="L194" s="71">
        <f t="shared" si="85"/>
        <v>0</v>
      </c>
      <c r="M194" s="71">
        <f t="shared" si="85"/>
        <v>0</v>
      </c>
      <c r="N194" s="122">
        <f t="shared" si="85"/>
        <v>0</v>
      </c>
      <c r="O194" s="71">
        <f t="shared" si="85"/>
        <v>0</v>
      </c>
      <c r="P194" s="71">
        <f t="shared" si="85"/>
        <v>0</v>
      </c>
      <c r="Q194" s="71">
        <f t="shared" si="85"/>
        <v>0</v>
      </c>
    </row>
    <row r="195" spans="1:17" s="24" customFormat="1" ht="25.5" hidden="1">
      <c r="A195" s="17"/>
      <c r="B195" s="80" t="s">
        <v>223</v>
      </c>
      <c r="C195" s="40"/>
      <c r="D195" s="60" t="s">
        <v>113</v>
      </c>
      <c r="E195" s="77">
        <f>E196+E201</f>
        <v>53.5</v>
      </c>
      <c r="F195" s="77">
        <f aca="true" t="shared" si="86" ref="F195:Q195">F196+F201</f>
        <v>53.5</v>
      </c>
      <c r="G195" s="67">
        <f t="shared" si="86"/>
        <v>0</v>
      </c>
      <c r="H195" s="67">
        <f t="shared" si="86"/>
        <v>0</v>
      </c>
      <c r="I195" s="69">
        <f t="shared" si="86"/>
        <v>0</v>
      </c>
      <c r="J195" s="67">
        <f t="shared" si="86"/>
        <v>0</v>
      </c>
      <c r="K195" s="67">
        <f t="shared" si="86"/>
        <v>0</v>
      </c>
      <c r="L195" s="67">
        <f t="shared" si="86"/>
        <v>0</v>
      </c>
      <c r="M195" s="67">
        <f t="shared" si="86"/>
        <v>0</v>
      </c>
      <c r="N195" s="166">
        <f t="shared" si="86"/>
        <v>0</v>
      </c>
      <c r="O195" s="67">
        <f t="shared" si="86"/>
        <v>0</v>
      </c>
      <c r="P195" s="67">
        <f t="shared" si="86"/>
        <v>0</v>
      </c>
      <c r="Q195" s="67">
        <f t="shared" si="86"/>
        <v>0</v>
      </c>
    </row>
    <row r="196" spans="1:17" s="24" customFormat="1" ht="12.75" hidden="1">
      <c r="A196" s="17"/>
      <c r="B196" s="65" t="s">
        <v>224</v>
      </c>
      <c r="C196" s="40"/>
      <c r="D196" s="81" t="s">
        <v>226</v>
      </c>
      <c r="E196" s="77">
        <f>E197+E199</f>
        <v>53.5</v>
      </c>
      <c r="F196" s="77">
        <f aca="true" t="shared" si="87" ref="F196:Q196">F197+F199</f>
        <v>53.5</v>
      </c>
      <c r="G196" s="77">
        <f t="shared" si="87"/>
        <v>0</v>
      </c>
      <c r="H196" s="77">
        <f t="shared" si="87"/>
        <v>0</v>
      </c>
      <c r="I196" s="94">
        <f t="shared" si="87"/>
        <v>0</v>
      </c>
      <c r="J196" s="77">
        <f t="shared" si="87"/>
        <v>0</v>
      </c>
      <c r="K196" s="77">
        <f t="shared" si="87"/>
        <v>0</v>
      </c>
      <c r="L196" s="77">
        <f t="shared" si="87"/>
        <v>0</v>
      </c>
      <c r="M196" s="77">
        <f t="shared" si="87"/>
        <v>0</v>
      </c>
      <c r="N196" s="168">
        <f t="shared" si="87"/>
        <v>0</v>
      </c>
      <c r="O196" s="77">
        <f t="shared" si="87"/>
        <v>0</v>
      </c>
      <c r="P196" s="77">
        <f t="shared" si="87"/>
        <v>0</v>
      </c>
      <c r="Q196" s="77">
        <f t="shared" si="87"/>
        <v>0</v>
      </c>
    </row>
    <row r="197" spans="1:17" s="24" customFormat="1" ht="25.5" hidden="1">
      <c r="A197" s="17"/>
      <c r="B197" s="65" t="s">
        <v>225</v>
      </c>
      <c r="C197" s="40"/>
      <c r="D197" s="81" t="s">
        <v>227</v>
      </c>
      <c r="E197" s="77">
        <f>E198</f>
        <v>7.3</v>
      </c>
      <c r="F197" s="77">
        <f aca="true" t="shared" si="88" ref="F197:Q197">F198</f>
        <v>7.3</v>
      </c>
      <c r="G197" s="67">
        <f t="shared" si="88"/>
        <v>0</v>
      </c>
      <c r="H197" s="67">
        <f t="shared" si="88"/>
        <v>0</v>
      </c>
      <c r="I197" s="69">
        <f t="shared" si="88"/>
        <v>0</v>
      </c>
      <c r="J197" s="67">
        <f t="shared" si="88"/>
        <v>0</v>
      </c>
      <c r="K197" s="67">
        <f t="shared" si="88"/>
        <v>0</v>
      </c>
      <c r="L197" s="67">
        <f t="shared" si="88"/>
        <v>0</v>
      </c>
      <c r="M197" s="67">
        <f t="shared" si="88"/>
        <v>0</v>
      </c>
      <c r="N197" s="166">
        <f t="shared" si="88"/>
        <v>0</v>
      </c>
      <c r="O197" s="67">
        <f t="shared" si="88"/>
        <v>0</v>
      </c>
      <c r="P197" s="67">
        <f t="shared" si="88"/>
        <v>0</v>
      </c>
      <c r="Q197" s="67">
        <f t="shared" si="88"/>
        <v>0</v>
      </c>
    </row>
    <row r="198" spans="1:17" s="24" customFormat="1" ht="25.5" hidden="1">
      <c r="A198" s="17"/>
      <c r="B198" s="65"/>
      <c r="C198" s="40" t="s">
        <v>3</v>
      </c>
      <c r="D198" s="66" t="s">
        <v>95</v>
      </c>
      <c r="E198" s="77">
        <v>7.3</v>
      </c>
      <c r="F198" s="91">
        <f>E198+SUM(G198:Q198)</f>
        <v>7.3</v>
      </c>
      <c r="G198" s="67"/>
      <c r="H198" s="67"/>
      <c r="I198" s="151"/>
      <c r="J198" s="68"/>
      <c r="K198" s="67"/>
      <c r="L198" s="67"/>
      <c r="M198" s="67"/>
      <c r="N198" s="166"/>
      <c r="O198" s="67"/>
      <c r="P198" s="67"/>
      <c r="Q198" s="67"/>
    </row>
    <row r="199" spans="1:17" s="24" customFormat="1" ht="25.5" hidden="1">
      <c r="A199" s="17"/>
      <c r="B199" s="65" t="s">
        <v>554</v>
      </c>
      <c r="C199" s="40"/>
      <c r="D199" s="66" t="s">
        <v>231</v>
      </c>
      <c r="E199" s="77">
        <f>E200</f>
        <v>46.2</v>
      </c>
      <c r="F199" s="77">
        <f aca="true" t="shared" si="89" ref="F199:Q199">F200</f>
        <v>46.2</v>
      </c>
      <c r="G199" s="77">
        <f t="shared" si="89"/>
        <v>0</v>
      </c>
      <c r="H199" s="77">
        <f t="shared" si="89"/>
        <v>0</v>
      </c>
      <c r="I199" s="94">
        <f t="shared" si="89"/>
        <v>0</v>
      </c>
      <c r="J199" s="77">
        <f t="shared" si="89"/>
        <v>0</v>
      </c>
      <c r="K199" s="77">
        <f t="shared" si="89"/>
        <v>0</v>
      </c>
      <c r="L199" s="77">
        <f t="shared" si="89"/>
        <v>0</v>
      </c>
      <c r="M199" s="77">
        <f t="shared" si="89"/>
        <v>0</v>
      </c>
      <c r="N199" s="168">
        <f t="shared" si="89"/>
        <v>0</v>
      </c>
      <c r="O199" s="77">
        <f t="shared" si="89"/>
        <v>0</v>
      </c>
      <c r="P199" s="77">
        <f t="shared" si="89"/>
        <v>0</v>
      </c>
      <c r="Q199" s="77">
        <f t="shared" si="89"/>
        <v>0</v>
      </c>
    </row>
    <row r="200" spans="1:17" s="24" customFormat="1" ht="25.5" hidden="1">
      <c r="A200" s="17"/>
      <c r="B200" s="65"/>
      <c r="C200" s="40" t="s">
        <v>3</v>
      </c>
      <c r="D200" s="66" t="s">
        <v>95</v>
      </c>
      <c r="E200" s="77">
        <v>46.2</v>
      </c>
      <c r="F200" s="91">
        <f>E200+SUM(G200:Q200)</f>
        <v>46.2</v>
      </c>
      <c r="G200" s="67"/>
      <c r="H200" s="67"/>
      <c r="I200" s="151"/>
      <c r="J200" s="68"/>
      <c r="K200" s="67"/>
      <c r="L200" s="67"/>
      <c r="M200" s="67"/>
      <c r="N200" s="166"/>
      <c r="O200" s="67"/>
      <c r="P200" s="67"/>
      <c r="Q200" s="67"/>
    </row>
    <row r="201" spans="1:17" s="24" customFormat="1" ht="25.5" hidden="1">
      <c r="A201" s="17"/>
      <c r="B201" s="65" t="s">
        <v>228</v>
      </c>
      <c r="C201" s="40"/>
      <c r="D201" s="81" t="s">
        <v>230</v>
      </c>
      <c r="E201" s="77">
        <f>E202</f>
        <v>0</v>
      </c>
      <c r="F201" s="77">
        <f aca="true" t="shared" si="90" ref="F201:Q202">F202</f>
        <v>0</v>
      </c>
      <c r="G201" s="67">
        <f t="shared" si="90"/>
        <v>0</v>
      </c>
      <c r="H201" s="67">
        <f t="shared" si="90"/>
        <v>0</v>
      </c>
      <c r="I201" s="69">
        <f t="shared" si="90"/>
        <v>0</v>
      </c>
      <c r="J201" s="67">
        <f t="shared" si="90"/>
        <v>0</v>
      </c>
      <c r="K201" s="67">
        <f t="shared" si="90"/>
        <v>0</v>
      </c>
      <c r="L201" s="67">
        <f t="shared" si="90"/>
        <v>0</v>
      </c>
      <c r="M201" s="67">
        <f t="shared" si="90"/>
        <v>0</v>
      </c>
      <c r="N201" s="166">
        <f t="shared" si="90"/>
        <v>0</v>
      </c>
      <c r="O201" s="67">
        <f t="shared" si="90"/>
        <v>0</v>
      </c>
      <c r="P201" s="67">
        <f t="shared" si="90"/>
        <v>0</v>
      </c>
      <c r="Q201" s="67">
        <f t="shared" si="90"/>
        <v>0</v>
      </c>
    </row>
    <row r="202" spans="1:17" s="24" customFormat="1" ht="25.5" hidden="1">
      <c r="A202" s="17"/>
      <c r="B202" s="65" t="s">
        <v>229</v>
      </c>
      <c r="C202" s="40"/>
      <c r="D202" s="81" t="s">
        <v>231</v>
      </c>
      <c r="E202" s="77">
        <f>E203</f>
        <v>0</v>
      </c>
      <c r="F202" s="77">
        <f t="shared" si="90"/>
        <v>0</v>
      </c>
      <c r="G202" s="67">
        <f t="shared" si="90"/>
        <v>0</v>
      </c>
      <c r="H202" s="67">
        <f t="shared" si="90"/>
        <v>0</v>
      </c>
      <c r="I202" s="69">
        <f t="shared" si="90"/>
        <v>0</v>
      </c>
      <c r="J202" s="67">
        <f t="shared" si="90"/>
        <v>0</v>
      </c>
      <c r="K202" s="67">
        <f t="shared" si="90"/>
        <v>0</v>
      </c>
      <c r="L202" s="67">
        <f t="shared" si="90"/>
        <v>0</v>
      </c>
      <c r="M202" s="67">
        <f t="shared" si="90"/>
        <v>0</v>
      </c>
      <c r="N202" s="166">
        <f t="shared" si="90"/>
        <v>0</v>
      </c>
      <c r="O202" s="67">
        <f t="shared" si="90"/>
        <v>0</v>
      </c>
      <c r="P202" s="67">
        <f t="shared" si="90"/>
        <v>0</v>
      </c>
      <c r="Q202" s="67">
        <f t="shared" si="90"/>
        <v>0</v>
      </c>
    </row>
    <row r="203" spans="1:17" s="24" customFormat="1" ht="25.5" hidden="1">
      <c r="A203" s="17"/>
      <c r="B203" s="65"/>
      <c r="C203" s="40" t="s">
        <v>3</v>
      </c>
      <c r="D203" s="66" t="s">
        <v>95</v>
      </c>
      <c r="E203" s="77"/>
      <c r="F203" s="91">
        <f>E203+SUM(G203:Q203)</f>
        <v>0</v>
      </c>
      <c r="G203" s="67"/>
      <c r="H203" s="67"/>
      <c r="I203" s="151"/>
      <c r="J203" s="68"/>
      <c r="K203" s="67"/>
      <c r="L203" s="67"/>
      <c r="M203" s="67"/>
      <c r="N203" s="166"/>
      <c r="O203" s="67"/>
      <c r="P203" s="67"/>
      <c r="Q203" s="67"/>
    </row>
    <row r="204" spans="1:17" s="24" customFormat="1" ht="38.25" hidden="1">
      <c r="A204" s="17"/>
      <c r="B204" s="62" t="s">
        <v>364</v>
      </c>
      <c r="C204" s="11"/>
      <c r="D204" s="82" t="s">
        <v>134</v>
      </c>
      <c r="E204" s="93">
        <f aca="true" t="shared" si="91" ref="E204:Q207">E205</f>
        <v>100</v>
      </c>
      <c r="F204" s="93">
        <f t="shared" si="91"/>
        <v>100</v>
      </c>
      <c r="G204" s="71">
        <f t="shared" si="91"/>
        <v>0</v>
      </c>
      <c r="H204" s="71">
        <f t="shared" si="91"/>
        <v>0</v>
      </c>
      <c r="I204" s="75">
        <f t="shared" si="91"/>
        <v>0</v>
      </c>
      <c r="J204" s="71">
        <f t="shared" si="91"/>
        <v>0</v>
      </c>
      <c r="K204" s="71">
        <f t="shared" si="91"/>
        <v>0</v>
      </c>
      <c r="L204" s="71">
        <f t="shared" si="91"/>
        <v>0</v>
      </c>
      <c r="M204" s="71">
        <f t="shared" si="91"/>
        <v>0</v>
      </c>
      <c r="N204" s="122">
        <f t="shared" si="91"/>
        <v>0</v>
      </c>
      <c r="O204" s="71">
        <f t="shared" si="91"/>
        <v>0</v>
      </c>
      <c r="P204" s="71">
        <f t="shared" si="91"/>
        <v>0</v>
      </c>
      <c r="Q204" s="71">
        <f t="shared" si="91"/>
        <v>0</v>
      </c>
    </row>
    <row r="205" spans="1:17" s="24" customFormat="1" ht="12.75" hidden="1">
      <c r="A205" s="17"/>
      <c r="B205" s="80" t="s">
        <v>401</v>
      </c>
      <c r="C205" s="97"/>
      <c r="D205" s="101" t="s">
        <v>404</v>
      </c>
      <c r="E205" s="77">
        <f t="shared" si="91"/>
        <v>100</v>
      </c>
      <c r="F205" s="77">
        <f t="shared" si="91"/>
        <v>100</v>
      </c>
      <c r="G205" s="67">
        <f t="shared" si="91"/>
        <v>0</v>
      </c>
      <c r="H205" s="67">
        <f t="shared" si="91"/>
        <v>0</v>
      </c>
      <c r="I205" s="69">
        <f t="shared" si="91"/>
        <v>0</v>
      </c>
      <c r="J205" s="67">
        <f t="shared" si="91"/>
        <v>0</v>
      </c>
      <c r="K205" s="67">
        <f t="shared" si="91"/>
        <v>0</v>
      </c>
      <c r="L205" s="67">
        <f t="shared" si="91"/>
        <v>0</v>
      </c>
      <c r="M205" s="67">
        <f t="shared" si="91"/>
        <v>0</v>
      </c>
      <c r="N205" s="166">
        <f t="shared" si="91"/>
        <v>0</v>
      </c>
      <c r="O205" s="67">
        <f t="shared" si="91"/>
        <v>0</v>
      </c>
      <c r="P205" s="67">
        <f t="shared" si="91"/>
        <v>0</v>
      </c>
      <c r="Q205" s="67">
        <f t="shared" si="91"/>
        <v>0</v>
      </c>
    </row>
    <row r="206" spans="1:17" s="24" customFormat="1" ht="12.75" hidden="1">
      <c r="A206" s="17"/>
      <c r="B206" s="65" t="s">
        <v>402</v>
      </c>
      <c r="C206" s="40"/>
      <c r="D206" s="66" t="s">
        <v>405</v>
      </c>
      <c r="E206" s="77">
        <f t="shared" si="91"/>
        <v>100</v>
      </c>
      <c r="F206" s="77">
        <f t="shared" si="91"/>
        <v>100</v>
      </c>
      <c r="G206" s="67">
        <f t="shared" si="91"/>
        <v>0</v>
      </c>
      <c r="H206" s="67">
        <f t="shared" si="91"/>
        <v>0</v>
      </c>
      <c r="I206" s="69">
        <f t="shared" si="91"/>
        <v>0</v>
      </c>
      <c r="J206" s="67">
        <f t="shared" si="91"/>
        <v>0</v>
      </c>
      <c r="K206" s="67">
        <f t="shared" si="91"/>
        <v>0</v>
      </c>
      <c r="L206" s="67">
        <f t="shared" si="91"/>
        <v>0</v>
      </c>
      <c r="M206" s="67">
        <f t="shared" si="91"/>
        <v>0</v>
      </c>
      <c r="N206" s="166">
        <f t="shared" si="91"/>
        <v>0</v>
      </c>
      <c r="O206" s="67">
        <f t="shared" si="91"/>
        <v>0</v>
      </c>
      <c r="P206" s="67">
        <f t="shared" si="91"/>
        <v>0</v>
      </c>
      <c r="Q206" s="67">
        <f t="shared" si="91"/>
        <v>0</v>
      </c>
    </row>
    <row r="207" spans="1:17" s="24" customFormat="1" ht="12.75" hidden="1">
      <c r="A207" s="17"/>
      <c r="B207" s="65" t="s">
        <v>403</v>
      </c>
      <c r="C207" s="40"/>
      <c r="D207" s="66" t="s">
        <v>406</v>
      </c>
      <c r="E207" s="77">
        <f t="shared" si="91"/>
        <v>100</v>
      </c>
      <c r="F207" s="77">
        <f t="shared" si="91"/>
        <v>100</v>
      </c>
      <c r="G207" s="67">
        <f t="shared" si="91"/>
        <v>0</v>
      </c>
      <c r="H207" s="67">
        <f t="shared" si="91"/>
        <v>0</v>
      </c>
      <c r="I207" s="69">
        <f t="shared" si="91"/>
        <v>0</v>
      </c>
      <c r="J207" s="67">
        <f t="shared" si="91"/>
        <v>0</v>
      </c>
      <c r="K207" s="67">
        <f t="shared" si="91"/>
        <v>0</v>
      </c>
      <c r="L207" s="67">
        <f t="shared" si="91"/>
        <v>0</v>
      </c>
      <c r="M207" s="67">
        <f t="shared" si="91"/>
        <v>0</v>
      </c>
      <c r="N207" s="166">
        <f t="shared" si="91"/>
        <v>0</v>
      </c>
      <c r="O207" s="67">
        <f t="shared" si="91"/>
        <v>0</v>
      </c>
      <c r="P207" s="67">
        <f t="shared" si="91"/>
        <v>0</v>
      </c>
      <c r="Q207" s="67">
        <f t="shared" si="91"/>
        <v>0</v>
      </c>
    </row>
    <row r="208" spans="1:17" s="24" customFormat="1" ht="25.5" hidden="1">
      <c r="A208" s="17"/>
      <c r="B208" s="65"/>
      <c r="C208" s="40" t="s">
        <v>3</v>
      </c>
      <c r="D208" s="66" t="s">
        <v>95</v>
      </c>
      <c r="E208" s="77">
        <v>100</v>
      </c>
      <c r="F208" s="91">
        <f>E208+SUM(G208:Q208)</f>
        <v>100</v>
      </c>
      <c r="G208" s="67"/>
      <c r="H208" s="67"/>
      <c r="I208" s="151"/>
      <c r="J208" s="68"/>
      <c r="K208" s="67"/>
      <c r="L208" s="69"/>
      <c r="M208" s="67"/>
      <c r="N208" s="166"/>
      <c r="O208" s="67"/>
      <c r="P208" s="67"/>
      <c r="Q208" s="67"/>
    </row>
    <row r="209" spans="1:17" s="23" customFormat="1" ht="12" hidden="1">
      <c r="A209" s="5" t="s">
        <v>13</v>
      </c>
      <c r="B209" s="16"/>
      <c r="C209" s="5"/>
      <c r="D209" s="13" t="s">
        <v>14</v>
      </c>
      <c r="E209" s="118">
        <f>E210+E214+E231+E244</f>
        <v>40938.6</v>
      </c>
      <c r="F209" s="120">
        <f aca="true" t="shared" si="92" ref="F209:Q209">F210+F214+F231+F244</f>
        <v>40938.6</v>
      </c>
      <c r="G209" s="118">
        <f t="shared" si="92"/>
        <v>0</v>
      </c>
      <c r="H209" s="118">
        <f t="shared" si="92"/>
        <v>0</v>
      </c>
      <c r="I209" s="118">
        <f t="shared" si="92"/>
        <v>0</v>
      </c>
      <c r="J209" s="118">
        <f t="shared" si="92"/>
        <v>0</v>
      </c>
      <c r="K209" s="118">
        <f t="shared" si="92"/>
        <v>0</v>
      </c>
      <c r="L209" s="118">
        <f t="shared" si="92"/>
        <v>0</v>
      </c>
      <c r="M209" s="118">
        <f t="shared" si="92"/>
        <v>0</v>
      </c>
      <c r="N209" s="169">
        <f t="shared" si="92"/>
        <v>0</v>
      </c>
      <c r="O209" s="118">
        <f t="shared" si="92"/>
        <v>0</v>
      </c>
      <c r="P209" s="118">
        <f t="shared" si="92"/>
        <v>0</v>
      </c>
      <c r="Q209" s="118">
        <f t="shared" si="92"/>
        <v>0</v>
      </c>
    </row>
    <row r="210" spans="1:18" s="24" customFormat="1" ht="51" hidden="1">
      <c r="A210" s="17"/>
      <c r="B210" s="62" t="s">
        <v>190</v>
      </c>
      <c r="C210" s="11"/>
      <c r="D210" s="59" t="s">
        <v>110</v>
      </c>
      <c r="E210" s="92">
        <f aca="true" t="shared" si="93" ref="E210:Q212">E211</f>
        <v>0</v>
      </c>
      <c r="F210" s="92">
        <f t="shared" si="93"/>
        <v>0</v>
      </c>
      <c r="G210" s="70">
        <f t="shared" si="93"/>
        <v>0</v>
      </c>
      <c r="H210" s="70">
        <f t="shared" si="93"/>
        <v>0</v>
      </c>
      <c r="I210" s="154">
        <f t="shared" si="93"/>
        <v>0</v>
      </c>
      <c r="J210" s="70">
        <f t="shared" si="93"/>
        <v>0</v>
      </c>
      <c r="K210" s="70">
        <f t="shared" si="93"/>
        <v>0</v>
      </c>
      <c r="L210" s="70">
        <f t="shared" si="93"/>
        <v>0</v>
      </c>
      <c r="M210" s="70">
        <f t="shared" si="93"/>
        <v>0</v>
      </c>
      <c r="N210" s="172">
        <f t="shared" si="93"/>
        <v>0</v>
      </c>
      <c r="O210" s="70">
        <f t="shared" si="93"/>
        <v>0</v>
      </c>
      <c r="P210" s="70">
        <f t="shared" si="93"/>
        <v>0</v>
      </c>
      <c r="Q210" s="70">
        <f t="shared" si="93"/>
        <v>0</v>
      </c>
      <c r="R210" s="23"/>
    </row>
    <row r="211" spans="1:18" s="24" customFormat="1" ht="38.25" hidden="1">
      <c r="A211" s="17"/>
      <c r="B211" s="80" t="s">
        <v>195</v>
      </c>
      <c r="C211" s="40"/>
      <c r="D211" s="60" t="s">
        <v>196</v>
      </c>
      <c r="E211" s="77">
        <f t="shared" si="93"/>
        <v>0</v>
      </c>
      <c r="F211" s="77">
        <f t="shared" si="93"/>
        <v>0</v>
      </c>
      <c r="G211" s="67">
        <f t="shared" si="93"/>
        <v>0</v>
      </c>
      <c r="H211" s="67">
        <f t="shared" si="93"/>
        <v>0</v>
      </c>
      <c r="I211" s="69">
        <f t="shared" si="93"/>
        <v>0</v>
      </c>
      <c r="J211" s="67">
        <f t="shared" si="93"/>
        <v>0</v>
      </c>
      <c r="K211" s="67">
        <f t="shared" si="93"/>
        <v>0</v>
      </c>
      <c r="L211" s="67">
        <f t="shared" si="93"/>
        <v>0</v>
      </c>
      <c r="M211" s="67">
        <f t="shared" si="93"/>
        <v>0</v>
      </c>
      <c r="N211" s="166">
        <f t="shared" si="93"/>
        <v>0</v>
      </c>
      <c r="O211" s="67">
        <f t="shared" si="93"/>
        <v>0</v>
      </c>
      <c r="P211" s="67">
        <f t="shared" si="93"/>
        <v>0</v>
      </c>
      <c r="Q211" s="67">
        <f t="shared" si="93"/>
        <v>0</v>
      </c>
      <c r="R211" s="23"/>
    </row>
    <row r="212" spans="1:18" s="24" customFormat="1" ht="38.25" hidden="1">
      <c r="A212" s="17"/>
      <c r="B212" s="65" t="s">
        <v>327</v>
      </c>
      <c r="C212" s="40"/>
      <c r="D212" s="56" t="s">
        <v>197</v>
      </c>
      <c r="E212" s="77">
        <f t="shared" si="93"/>
        <v>0</v>
      </c>
      <c r="F212" s="77">
        <f t="shared" si="93"/>
        <v>0</v>
      </c>
      <c r="G212" s="67">
        <f t="shared" si="93"/>
        <v>0</v>
      </c>
      <c r="H212" s="67">
        <f t="shared" si="93"/>
        <v>0</v>
      </c>
      <c r="I212" s="69">
        <f t="shared" si="93"/>
        <v>0</v>
      </c>
      <c r="J212" s="67">
        <f t="shared" si="93"/>
        <v>0</v>
      </c>
      <c r="K212" s="67">
        <f t="shared" si="93"/>
        <v>0</v>
      </c>
      <c r="L212" s="67">
        <f t="shared" si="93"/>
        <v>0</v>
      </c>
      <c r="M212" s="67">
        <f t="shared" si="93"/>
        <v>0</v>
      </c>
      <c r="N212" s="166">
        <f t="shared" si="93"/>
        <v>0</v>
      </c>
      <c r="O212" s="67">
        <f t="shared" si="93"/>
        <v>0</v>
      </c>
      <c r="P212" s="67">
        <f t="shared" si="93"/>
        <v>0</v>
      </c>
      <c r="Q212" s="67">
        <f t="shared" si="93"/>
        <v>0</v>
      </c>
      <c r="R212" s="23"/>
    </row>
    <row r="213" spans="1:18" s="24" customFormat="1" ht="25.5" hidden="1">
      <c r="A213" s="17"/>
      <c r="B213" s="65"/>
      <c r="C213" s="40" t="s">
        <v>3</v>
      </c>
      <c r="D213" s="66" t="s">
        <v>95</v>
      </c>
      <c r="E213" s="77"/>
      <c r="F213" s="91">
        <f>E213+SUM(G213:Q213)</f>
        <v>0</v>
      </c>
      <c r="G213" s="67"/>
      <c r="H213" s="67"/>
      <c r="I213" s="151"/>
      <c r="J213" s="68"/>
      <c r="K213" s="67"/>
      <c r="L213" s="67"/>
      <c r="M213" s="67"/>
      <c r="N213" s="166"/>
      <c r="O213" s="67"/>
      <c r="P213" s="67"/>
      <c r="Q213" s="67"/>
      <c r="R213" s="23"/>
    </row>
    <row r="214" spans="1:18" s="24" customFormat="1" ht="51" hidden="1">
      <c r="A214" s="17"/>
      <c r="B214" s="62" t="s">
        <v>332</v>
      </c>
      <c r="C214" s="11"/>
      <c r="D214" s="82" t="s">
        <v>130</v>
      </c>
      <c r="E214" s="93">
        <f>E215</f>
        <v>2000</v>
      </c>
      <c r="F214" s="93">
        <f aca="true" t="shared" si="94" ref="F214:K214">F215</f>
        <v>2000</v>
      </c>
      <c r="G214" s="93">
        <f t="shared" si="94"/>
        <v>0</v>
      </c>
      <c r="H214" s="93">
        <f t="shared" si="94"/>
        <v>0</v>
      </c>
      <c r="I214" s="129">
        <f t="shared" si="94"/>
        <v>0</v>
      </c>
      <c r="J214" s="93">
        <f t="shared" si="94"/>
        <v>0</v>
      </c>
      <c r="K214" s="93">
        <f t="shared" si="94"/>
        <v>0</v>
      </c>
      <c r="L214" s="93">
        <f aca="true" t="shared" si="95" ref="L214:Q214">L215</f>
        <v>0</v>
      </c>
      <c r="M214" s="93">
        <f t="shared" si="95"/>
        <v>0</v>
      </c>
      <c r="N214" s="167">
        <f t="shared" si="95"/>
        <v>0</v>
      </c>
      <c r="O214" s="93">
        <f t="shared" si="95"/>
        <v>0</v>
      </c>
      <c r="P214" s="93">
        <f t="shared" si="95"/>
        <v>0</v>
      </c>
      <c r="Q214" s="93">
        <f t="shared" si="95"/>
        <v>0</v>
      </c>
      <c r="R214" s="23"/>
    </row>
    <row r="215" spans="1:18" s="24" customFormat="1" ht="38.25" hidden="1">
      <c r="A215" s="17"/>
      <c r="B215" s="80" t="s">
        <v>346</v>
      </c>
      <c r="C215" s="40"/>
      <c r="D215" s="83" t="s">
        <v>132</v>
      </c>
      <c r="E215" s="77">
        <f>E216+E219+E222+E227+E228</f>
        <v>2000</v>
      </c>
      <c r="F215" s="77">
        <f aca="true" t="shared" si="96" ref="F215:K215">F216+F219+F222+F227+F228</f>
        <v>2000</v>
      </c>
      <c r="G215" s="77">
        <f t="shared" si="96"/>
        <v>0</v>
      </c>
      <c r="H215" s="77">
        <f t="shared" si="96"/>
        <v>0</v>
      </c>
      <c r="I215" s="94">
        <f t="shared" si="96"/>
        <v>0</v>
      </c>
      <c r="J215" s="77">
        <f t="shared" si="96"/>
        <v>0</v>
      </c>
      <c r="K215" s="77">
        <f t="shared" si="96"/>
        <v>0</v>
      </c>
      <c r="L215" s="77">
        <f aca="true" t="shared" si="97" ref="L215:Q215">L216+L219+L222+L227</f>
        <v>0</v>
      </c>
      <c r="M215" s="77">
        <f t="shared" si="97"/>
        <v>0</v>
      </c>
      <c r="N215" s="168">
        <f t="shared" si="97"/>
        <v>0</v>
      </c>
      <c r="O215" s="77">
        <f t="shared" si="97"/>
        <v>0</v>
      </c>
      <c r="P215" s="77">
        <f t="shared" si="97"/>
        <v>0</v>
      </c>
      <c r="Q215" s="77">
        <f t="shared" si="97"/>
        <v>0</v>
      </c>
      <c r="R215" s="23"/>
    </row>
    <row r="216" spans="1:17" s="23" customFormat="1" ht="25.5" hidden="1">
      <c r="A216" s="5"/>
      <c r="B216" s="65" t="s">
        <v>350</v>
      </c>
      <c r="C216" s="40"/>
      <c r="D216" s="81" t="s">
        <v>352</v>
      </c>
      <c r="E216" s="77">
        <f aca="true" t="shared" si="98" ref="E216:Q217">E217</f>
        <v>0</v>
      </c>
      <c r="F216" s="77">
        <f t="shared" si="98"/>
        <v>0</v>
      </c>
      <c r="G216" s="67">
        <f t="shared" si="98"/>
        <v>0</v>
      </c>
      <c r="H216" s="67">
        <f t="shared" si="98"/>
        <v>0</v>
      </c>
      <c r="I216" s="69">
        <f t="shared" si="98"/>
        <v>0</v>
      </c>
      <c r="J216" s="67">
        <f t="shared" si="98"/>
        <v>0</v>
      </c>
      <c r="K216" s="67">
        <f t="shared" si="98"/>
        <v>0</v>
      </c>
      <c r="L216" s="67">
        <f t="shared" si="98"/>
        <v>0</v>
      </c>
      <c r="M216" s="67">
        <f t="shared" si="98"/>
        <v>0</v>
      </c>
      <c r="N216" s="166">
        <f t="shared" si="98"/>
        <v>0</v>
      </c>
      <c r="O216" s="67">
        <f t="shared" si="98"/>
        <v>0</v>
      </c>
      <c r="P216" s="67">
        <f t="shared" si="98"/>
        <v>0</v>
      </c>
      <c r="Q216" s="67">
        <f t="shared" si="98"/>
        <v>0</v>
      </c>
    </row>
    <row r="217" spans="1:17" s="23" customFormat="1" ht="38.25" hidden="1">
      <c r="A217" s="5"/>
      <c r="B217" s="65" t="s">
        <v>351</v>
      </c>
      <c r="C217" s="40"/>
      <c r="D217" s="81" t="s">
        <v>353</v>
      </c>
      <c r="E217" s="77">
        <f t="shared" si="98"/>
        <v>0</v>
      </c>
      <c r="F217" s="77">
        <f t="shared" si="98"/>
        <v>0</v>
      </c>
      <c r="G217" s="67">
        <f t="shared" si="98"/>
        <v>0</v>
      </c>
      <c r="H217" s="67">
        <f t="shared" si="98"/>
        <v>0</v>
      </c>
      <c r="I217" s="69">
        <f t="shared" si="98"/>
        <v>0</v>
      </c>
      <c r="J217" s="67">
        <f t="shared" si="98"/>
        <v>0</v>
      </c>
      <c r="K217" s="67">
        <f t="shared" si="98"/>
        <v>0</v>
      </c>
      <c r="L217" s="67">
        <f t="shared" si="98"/>
        <v>0</v>
      </c>
      <c r="M217" s="67">
        <f t="shared" si="98"/>
        <v>0</v>
      </c>
      <c r="N217" s="166">
        <f t="shared" si="98"/>
        <v>0</v>
      </c>
      <c r="O217" s="67">
        <f t="shared" si="98"/>
        <v>0</v>
      </c>
      <c r="P217" s="67">
        <f t="shared" si="98"/>
        <v>0</v>
      </c>
      <c r="Q217" s="67">
        <f t="shared" si="98"/>
        <v>0</v>
      </c>
    </row>
    <row r="218" spans="1:17" s="108" customFormat="1" ht="38.25" hidden="1">
      <c r="A218" s="100"/>
      <c r="B218" s="65"/>
      <c r="C218" s="40" t="s">
        <v>10</v>
      </c>
      <c r="D218" s="73" t="s">
        <v>99</v>
      </c>
      <c r="E218" s="77"/>
      <c r="F218" s="91">
        <f>E218+SUM(G218:Q218)</f>
        <v>0</v>
      </c>
      <c r="G218" s="67"/>
      <c r="H218" s="67"/>
      <c r="I218" s="151"/>
      <c r="J218" s="68"/>
      <c r="K218" s="67"/>
      <c r="L218" s="67"/>
      <c r="M218" s="67"/>
      <c r="N218" s="166"/>
      <c r="O218" s="67"/>
      <c r="P218" s="67"/>
      <c r="Q218" s="67"/>
    </row>
    <row r="219" spans="1:17" s="108" customFormat="1" ht="51" hidden="1">
      <c r="A219" s="100"/>
      <c r="B219" s="104" t="s">
        <v>354</v>
      </c>
      <c r="C219" s="105"/>
      <c r="D219" s="103" t="s">
        <v>583</v>
      </c>
      <c r="E219" s="77">
        <f>E220</f>
        <v>1000</v>
      </c>
      <c r="F219" s="77">
        <f aca="true" t="shared" si="99" ref="F219:Q220">F220</f>
        <v>1000</v>
      </c>
      <c r="G219" s="77">
        <f t="shared" si="99"/>
        <v>0</v>
      </c>
      <c r="H219" s="77">
        <f t="shared" si="99"/>
        <v>0</v>
      </c>
      <c r="I219" s="94">
        <f t="shared" si="99"/>
        <v>0</v>
      </c>
      <c r="J219" s="77">
        <f t="shared" si="99"/>
        <v>0</v>
      </c>
      <c r="K219" s="77">
        <f t="shared" si="99"/>
        <v>0</v>
      </c>
      <c r="L219" s="77">
        <f t="shared" si="99"/>
        <v>0</v>
      </c>
      <c r="M219" s="77">
        <f t="shared" si="99"/>
        <v>0</v>
      </c>
      <c r="N219" s="168">
        <f t="shared" si="99"/>
        <v>0</v>
      </c>
      <c r="O219" s="77">
        <f t="shared" si="99"/>
        <v>0</v>
      </c>
      <c r="P219" s="77">
        <f t="shared" si="99"/>
        <v>0</v>
      </c>
      <c r="Q219" s="77">
        <f t="shared" si="99"/>
        <v>0</v>
      </c>
    </row>
    <row r="220" spans="1:17" s="108" customFormat="1" ht="51" hidden="1">
      <c r="A220" s="100"/>
      <c r="B220" s="104" t="s">
        <v>355</v>
      </c>
      <c r="C220" s="105"/>
      <c r="D220" s="103" t="s">
        <v>557</v>
      </c>
      <c r="E220" s="77">
        <f>E221</f>
        <v>1000</v>
      </c>
      <c r="F220" s="77">
        <f t="shared" si="99"/>
        <v>1000</v>
      </c>
      <c r="G220" s="77">
        <f t="shared" si="99"/>
        <v>0</v>
      </c>
      <c r="H220" s="77">
        <f t="shared" si="99"/>
        <v>0</v>
      </c>
      <c r="I220" s="94">
        <f t="shared" si="99"/>
        <v>0</v>
      </c>
      <c r="J220" s="77">
        <f t="shared" si="99"/>
        <v>0</v>
      </c>
      <c r="K220" s="77">
        <f t="shared" si="99"/>
        <v>0</v>
      </c>
      <c r="L220" s="77">
        <f t="shared" si="99"/>
        <v>0</v>
      </c>
      <c r="M220" s="77">
        <f t="shared" si="99"/>
        <v>0</v>
      </c>
      <c r="N220" s="168">
        <f t="shared" si="99"/>
        <v>0</v>
      </c>
      <c r="O220" s="77">
        <f t="shared" si="99"/>
        <v>0</v>
      </c>
      <c r="P220" s="77">
        <f t="shared" si="99"/>
        <v>0</v>
      </c>
      <c r="Q220" s="77">
        <f t="shared" si="99"/>
        <v>0</v>
      </c>
    </row>
    <row r="221" spans="1:17" s="108" customFormat="1" ht="38.25" hidden="1">
      <c r="A221" s="100"/>
      <c r="B221" s="104"/>
      <c r="C221" s="105" t="s">
        <v>10</v>
      </c>
      <c r="D221" s="107" t="s">
        <v>99</v>
      </c>
      <c r="E221" s="77">
        <v>1000</v>
      </c>
      <c r="F221" s="91">
        <f>E221+SUM(G221:Q221)</f>
        <v>1000</v>
      </c>
      <c r="G221" s="77"/>
      <c r="H221" s="77"/>
      <c r="I221" s="157"/>
      <c r="J221" s="90"/>
      <c r="K221" s="77"/>
      <c r="L221" s="77"/>
      <c r="M221" s="77"/>
      <c r="N221" s="168"/>
      <c r="O221" s="77"/>
      <c r="P221" s="77"/>
      <c r="Q221" s="77"/>
    </row>
    <row r="222" spans="1:17" s="108" customFormat="1" ht="38.25" hidden="1">
      <c r="A222" s="100"/>
      <c r="B222" s="65" t="s">
        <v>356</v>
      </c>
      <c r="C222" s="40"/>
      <c r="D222" s="81" t="s">
        <v>357</v>
      </c>
      <c r="E222" s="77">
        <f>E223</f>
        <v>0</v>
      </c>
      <c r="F222" s="77">
        <f aca="true" t="shared" si="100" ref="F222:Q223">F223</f>
        <v>0</v>
      </c>
      <c r="G222" s="67">
        <f t="shared" si="100"/>
        <v>0</v>
      </c>
      <c r="H222" s="67">
        <f t="shared" si="100"/>
        <v>0</v>
      </c>
      <c r="I222" s="69">
        <f t="shared" si="100"/>
        <v>0</v>
      </c>
      <c r="J222" s="67">
        <f t="shared" si="100"/>
        <v>0</v>
      </c>
      <c r="K222" s="67">
        <f t="shared" si="100"/>
        <v>0</v>
      </c>
      <c r="L222" s="67">
        <f t="shared" si="100"/>
        <v>0</v>
      </c>
      <c r="M222" s="67">
        <f t="shared" si="100"/>
        <v>0</v>
      </c>
      <c r="N222" s="166">
        <f t="shared" si="100"/>
        <v>0</v>
      </c>
      <c r="O222" s="67">
        <f t="shared" si="100"/>
        <v>0</v>
      </c>
      <c r="P222" s="67">
        <f t="shared" si="100"/>
        <v>0</v>
      </c>
      <c r="Q222" s="67">
        <f t="shared" si="100"/>
        <v>0</v>
      </c>
    </row>
    <row r="223" spans="1:17" s="108" customFormat="1" ht="38.25" hidden="1">
      <c r="A223" s="100"/>
      <c r="B223" s="65" t="s">
        <v>358</v>
      </c>
      <c r="C223" s="40"/>
      <c r="D223" s="81" t="s">
        <v>353</v>
      </c>
      <c r="E223" s="77">
        <f>E224</f>
        <v>0</v>
      </c>
      <c r="F223" s="77">
        <f t="shared" si="100"/>
        <v>0</v>
      </c>
      <c r="G223" s="67">
        <f t="shared" si="100"/>
        <v>0</v>
      </c>
      <c r="H223" s="67">
        <f t="shared" si="100"/>
        <v>0</v>
      </c>
      <c r="I223" s="69">
        <f t="shared" si="100"/>
        <v>0</v>
      </c>
      <c r="J223" s="67">
        <f t="shared" si="100"/>
        <v>0</v>
      </c>
      <c r="K223" s="67">
        <f t="shared" si="100"/>
        <v>0</v>
      </c>
      <c r="L223" s="67">
        <f t="shared" si="100"/>
        <v>0</v>
      </c>
      <c r="M223" s="67">
        <f t="shared" si="100"/>
        <v>0</v>
      </c>
      <c r="N223" s="166">
        <f t="shared" si="100"/>
        <v>0</v>
      </c>
      <c r="O223" s="67">
        <f t="shared" si="100"/>
        <v>0</v>
      </c>
      <c r="P223" s="67">
        <f t="shared" si="100"/>
        <v>0</v>
      </c>
      <c r="Q223" s="67">
        <f t="shared" si="100"/>
        <v>0</v>
      </c>
    </row>
    <row r="224" spans="1:17" s="108" customFormat="1" ht="38.25" hidden="1">
      <c r="A224" s="100"/>
      <c r="B224" s="65"/>
      <c r="C224" s="40" t="s">
        <v>10</v>
      </c>
      <c r="D224" s="107" t="s">
        <v>99</v>
      </c>
      <c r="E224" s="77"/>
      <c r="F224" s="91">
        <f>E224+SUM(G224:Q224)</f>
        <v>0</v>
      </c>
      <c r="G224" s="67"/>
      <c r="H224" s="67"/>
      <c r="I224" s="69"/>
      <c r="J224" s="67"/>
      <c r="K224" s="67"/>
      <c r="L224" s="67"/>
      <c r="M224" s="67"/>
      <c r="N224" s="166"/>
      <c r="O224" s="67"/>
      <c r="P224" s="67"/>
      <c r="Q224" s="67"/>
    </row>
    <row r="225" spans="1:17" s="108" customFormat="1" ht="38.25" hidden="1">
      <c r="A225" s="100"/>
      <c r="B225" s="65" t="s">
        <v>430</v>
      </c>
      <c r="C225" s="40"/>
      <c r="D225" s="81" t="s">
        <v>429</v>
      </c>
      <c r="E225" s="67">
        <f>E226</f>
        <v>0</v>
      </c>
      <c r="F225" s="67">
        <f aca="true" t="shared" si="101" ref="F225:K225">F226</f>
        <v>0</v>
      </c>
      <c r="G225" s="67">
        <f t="shared" si="101"/>
        <v>0</v>
      </c>
      <c r="H225" s="67">
        <f t="shared" si="101"/>
        <v>0</v>
      </c>
      <c r="I225" s="69">
        <f t="shared" si="101"/>
        <v>0</v>
      </c>
      <c r="J225" s="67">
        <f t="shared" si="101"/>
        <v>0</v>
      </c>
      <c r="K225" s="67">
        <f t="shared" si="101"/>
        <v>0</v>
      </c>
      <c r="L225" s="67">
        <f aca="true" t="shared" si="102" ref="F225:Q226">L226</f>
        <v>0</v>
      </c>
      <c r="M225" s="67">
        <f t="shared" si="102"/>
        <v>0</v>
      </c>
      <c r="N225" s="166">
        <f t="shared" si="102"/>
        <v>0</v>
      </c>
      <c r="O225" s="67">
        <f t="shared" si="102"/>
        <v>0</v>
      </c>
      <c r="P225" s="67">
        <f t="shared" si="102"/>
        <v>0</v>
      </c>
      <c r="Q225" s="67">
        <f t="shared" si="102"/>
        <v>0</v>
      </c>
    </row>
    <row r="226" spans="1:17" s="108" customFormat="1" ht="38.25" hidden="1">
      <c r="A226" s="100"/>
      <c r="B226" s="65" t="s">
        <v>431</v>
      </c>
      <c r="C226" s="40"/>
      <c r="D226" s="81" t="s">
        <v>353</v>
      </c>
      <c r="E226" s="67">
        <f>E227</f>
        <v>0</v>
      </c>
      <c r="F226" s="67">
        <f t="shared" si="102"/>
        <v>0</v>
      </c>
      <c r="G226" s="67">
        <f t="shared" si="102"/>
        <v>0</v>
      </c>
      <c r="H226" s="67">
        <f t="shared" si="102"/>
        <v>0</v>
      </c>
      <c r="I226" s="69">
        <f t="shared" si="102"/>
        <v>0</v>
      </c>
      <c r="J226" s="67">
        <f t="shared" si="102"/>
        <v>0</v>
      </c>
      <c r="K226" s="67">
        <f t="shared" si="102"/>
        <v>0</v>
      </c>
      <c r="L226" s="67">
        <f t="shared" si="102"/>
        <v>0</v>
      </c>
      <c r="M226" s="67">
        <f t="shared" si="102"/>
        <v>0</v>
      </c>
      <c r="N226" s="166">
        <f t="shared" si="102"/>
        <v>0</v>
      </c>
      <c r="O226" s="67">
        <f t="shared" si="102"/>
        <v>0</v>
      </c>
      <c r="P226" s="67">
        <f t="shared" si="102"/>
        <v>0</v>
      </c>
      <c r="Q226" s="67">
        <f t="shared" si="102"/>
        <v>0</v>
      </c>
    </row>
    <row r="227" spans="1:17" s="108" customFormat="1" ht="38.25" hidden="1">
      <c r="A227" s="100"/>
      <c r="B227" s="65"/>
      <c r="C227" s="40" t="s">
        <v>10</v>
      </c>
      <c r="D227" s="107" t="s">
        <v>99</v>
      </c>
      <c r="E227" s="67"/>
      <c r="F227" s="91">
        <f>E227+SUM(G227:Q227)</f>
        <v>0</v>
      </c>
      <c r="G227" s="67"/>
      <c r="H227" s="67"/>
      <c r="I227" s="69"/>
      <c r="J227" s="67"/>
      <c r="K227" s="67"/>
      <c r="L227" s="67"/>
      <c r="M227" s="67"/>
      <c r="N227" s="166"/>
      <c r="O227" s="67"/>
      <c r="P227" s="67"/>
      <c r="Q227" s="67"/>
    </row>
    <row r="228" spans="1:17" s="108" customFormat="1" ht="51" hidden="1">
      <c r="A228" s="100"/>
      <c r="B228" s="65" t="s">
        <v>558</v>
      </c>
      <c r="C228" s="40"/>
      <c r="D228" s="81" t="s">
        <v>586</v>
      </c>
      <c r="E228" s="67">
        <f aca="true" t="shared" si="103" ref="E228:Q229">E229</f>
        <v>1000</v>
      </c>
      <c r="F228" s="67">
        <f t="shared" si="103"/>
        <v>1000</v>
      </c>
      <c r="G228" s="67">
        <f t="shared" si="103"/>
        <v>0</v>
      </c>
      <c r="H228" s="67">
        <f t="shared" si="103"/>
        <v>0</v>
      </c>
      <c r="I228" s="69">
        <f t="shared" si="103"/>
        <v>0</v>
      </c>
      <c r="J228" s="67">
        <f t="shared" si="103"/>
        <v>0</v>
      </c>
      <c r="K228" s="67">
        <f t="shared" si="103"/>
        <v>0</v>
      </c>
      <c r="L228" s="67">
        <f t="shared" si="103"/>
        <v>0</v>
      </c>
      <c r="M228" s="67">
        <f t="shared" si="103"/>
        <v>0</v>
      </c>
      <c r="N228" s="166">
        <f t="shared" si="103"/>
        <v>0</v>
      </c>
      <c r="O228" s="67">
        <f t="shared" si="103"/>
        <v>0</v>
      </c>
      <c r="P228" s="67">
        <f t="shared" si="103"/>
        <v>0</v>
      </c>
      <c r="Q228" s="67">
        <f t="shared" si="103"/>
        <v>0</v>
      </c>
    </row>
    <row r="229" spans="1:17" s="108" customFormat="1" ht="51" hidden="1">
      <c r="A229" s="100"/>
      <c r="B229" s="65" t="s">
        <v>559</v>
      </c>
      <c r="C229" s="40"/>
      <c r="D229" s="81" t="s">
        <v>557</v>
      </c>
      <c r="E229" s="67">
        <f t="shared" si="103"/>
        <v>1000</v>
      </c>
      <c r="F229" s="67">
        <f t="shared" si="103"/>
        <v>1000</v>
      </c>
      <c r="G229" s="67">
        <f t="shared" si="103"/>
        <v>0</v>
      </c>
      <c r="H229" s="67">
        <f t="shared" si="103"/>
        <v>0</v>
      </c>
      <c r="I229" s="69">
        <f t="shared" si="103"/>
        <v>0</v>
      </c>
      <c r="J229" s="67">
        <f t="shared" si="103"/>
        <v>0</v>
      </c>
      <c r="K229" s="67">
        <f t="shared" si="103"/>
        <v>0</v>
      </c>
      <c r="L229" s="67">
        <f t="shared" si="103"/>
        <v>0</v>
      </c>
      <c r="M229" s="67">
        <f t="shared" si="103"/>
        <v>0</v>
      </c>
      <c r="N229" s="166">
        <f t="shared" si="103"/>
        <v>0</v>
      </c>
      <c r="O229" s="67">
        <f t="shared" si="103"/>
        <v>0</v>
      </c>
      <c r="P229" s="67">
        <f t="shared" si="103"/>
        <v>0</v>
      </c>
      <c r="Q229" s="67">
        <f t="shared" si="103"/>
        <v>0</v>
      </c>
    </row>
    <row r="230" spans="1:17" s="108" customFormat="1" ht="38.25" hidden="1">
      <c r="A230" s="100"/>
      <c r="B230" s="65"/>
      <c r="C230" s="40" t="s">
        <v>10</v>
      </c>
      <c r="D230" s="107" t="s">
        <v>99</v>
      </c>
      <c r="E230" s="67">
        <v>1000</v>
      </c>
      <c r="F230" s="91">
        <f>E230+SUM(G230:Q230)</f>
        <v>1000</v>
      </c>
      <c r="G230" s="67"/>
      <c r="H230" s="67"/>
      <c r="I230" s="69"/>
      <c r="J230" s="67"/>
      <c r="K230" s="67"/>
      <c r="L230" s="67"/>
      <c r="M230" s="67"/>
      <c r="N230" s="166"/>
      <c r="O230" s="67"/>
      <c r="P230" s="67"/>
      <c r="Q230" s="67"/>
    </row>
    <row r="231" spans="1:17" s="23" customFormat="1" ht="38.25" hidden="1">
      <c r="A231" s="5"/>
      <c r="B231" s="62" t="s">
        <v>364</v>
      </c>
      <c r="C231" s="11"/>
      <c r="D231" s="82" t="s">
        <v>134</v>
      </c>
      <c r="E231" s="93">
        <f aca="true" t="shared" si="104" ref="E231:Q231">E232</f>
        <v>37534.2</v>
      </c>
      <c r="F231" s="93">
        <f t="shared" si="104"/>
        <v>37534.2</v>
      </c>
      <c r="G231" s="71">
        <f t="shared" si="104"/>
        <v>0</v>
      </c>
      <c r="H231" s="71">
        <f t="shared" si="104"/>
        <v>0</v>
      </c>
      <c r="I231" s="75">
        <f t="shared" si="104"/>
        <v>0</v>
      </c>
      <c r="J231" s="71">
        <f t="shared" si="104"/>
        <v>0</v>
      </c>
      <c r="K231" s="71">
        <f t="shared" si="104"/>
        <v>0</v>
      </c>
      <c r="L231" s="71">
        <f t="shared" si="104"/>
        <v>0</v>
      </c>
      <c r="M231" s="71">
        <f t="shared" si="104"/>
        <v>0</v>
      </c>
      <c r="N231" s="122">
        <f t="shared" si="104"/>
        <v>0</v>
      </c>
      <c r="O231" s="71">
        <f t="shared" si="104"/>
        <v>0</v>
      </c>
      <c r="P231" s="71">
        <f t="shared" si="104"/>
        <v>0</v>
      </c>
      <c r="Q231" s="71">
        <f t="shared" si="104"/>
        <v>0</v>
      </c>
    </row>
    <row r="232" spans="1:17" s="23" customFormat="1" ht="25.5" hidden="1">
      <c r="A232" s="5"/>
      <c r="B232" s="80" t="s">
        <v>365</v>
      </c>
      <c r="C232" s="40"/>
      <c r="D232" s="83" t="s">
        <v>135</v>
      </c>
      <c r="E232" s="77">
        <f>E233+E236+E241</f>
        <v>37534.2</v>
      </c>
      <c r="F232" s="77">
        <f aca="true" t="shared" si="105" ref="F232:Q232">F233+F236+F241</f>
        <v>37534.2</v>
      </c>
      <c r="G232" s="67">
        <f t="shared" si="105"/>
        <v>0</v>
      </c>
      <c r="H232" s="67">
        <f t="shared" si="105"/>
        <v>0</v>
      </c>
      <c r="I232" s="69">
        <f t="shared" si="105"/>
        <v>0</v>
      </c>
      <c r="J232" s="67">
        <f t="shared" si="105"/>
        <v>0</v>
      </c>
      <c r="K232" s="67">
        <f t="shared" si="105"/>
        <v>0</v>
      </c>
      <c r="L232" s="67">
        <f t="shared" si="105"/>
        <v>0</v>
      </c>
      <c r="M232" s="67">
        <f t="shared" si="105"/>
        <v>0</v>
      </c>
      <c r="N232" s="166">
        <f t="shared" si="105"/>
        <v>0</v>
      </c>
      <c r="O232" s="67">
        <f t="shared" si="105"/>
        <v>0</v>
      </c>
      <c r="P232" s="67">
        <f t="shared" si="105"/>
        <v>0</v>
      </c>
      <c r="Q232" s="67">
        <f t="shared" si="105"/>
        <v>0</v>
      </c>
    </row>
    <row r="233" spans="1:18" s="23" customFormat="1" ht="38.25" hidden="1">
      <c r="A233" s="17"/>
      <c r="B233" s="65" t="s">
        <v>366</v>
      </c>
      <c r="C233" s="40"/>
      <c r="D233" s="81" t="s">
        <v>367</v>
      </c>
      <c r="E233" s="77">
        <f>E234</f>
        <v>34502.2</v>
      </c>
      <c r="F233" s="77">
        <f aca="true" t="shared" si="106" ref="F233:Q234">F234</f>
        <v>34502.2</v>
      </c>
      <c r="G233" s="67">
        <f t="shared" si="106"/>
        <v>0</v>
      </c>
      <c r="H233" s="67">
        <f t="shared" si="106"/>
        <v>0</v>
      </c>
      <c r="I233" s="69">
        <f t="shared" si="106"/>
        <v>0</v>
      </c>
      <c r="J233" s="67">
        <f t="shared" si="106"/>
        <v>0</v>
      </c>
      <c r="K233" s="67">
        <f t="shared" si="106"/>
        <v>0</v>
      </c>
      <c r="L233" s="67">
        <f t="shared" si="106"/>
        <v>0</v>
      </c>
      <c r="M233" s="67">
        <f t="shared" si="106"/>
        <v>0</v>
      </c>
      <c r="N233" s="166">
        <f t="shared" si="106"/>
        <v>0</v>
      </c>
      <c r="O233" s="67">
        <f t="shared" si="106"/>
        <v>0</v>
      </c>
      <c r="P233" s="67">
        <f t="shared" si="106"/>
        <v>0</v>
      </c>
      <c r="Q233" s="67">
        <f t="shared" si="106"/>
        <v>0</v>
      </c>
      <c r="R233" s="24"/>
    </row>
    <row r="234" spans="1:17" s="23" customFormat="1" ht="38.25" hidden="1">
      <c r="A234" s="17"/>
      <c r="B234" s="65" t="s">
        <v>560</v>
      </c>
      <c r="C234" s="40"/>
      <c r="D234" s="81" t="s">
        <v>561</v>
      </c>
      <c r="E234" s="77">
        <f>E235</f>
        <v>34502.2</v>
      </c>
      <c r="F234" s="77">
        <f t="shared" si="106"/>
        <v>34502.2</v>
      </c>
      <c r="G234" s="67">
        <f t="shared" si="106"/>
        <v>0</v>
      </c>
      <c r="H234" s="67">
        <f t="shared" si="106"/>
        <v>0</v>
      </c>
      <c r="I234" s="69">
        <f t="shared" si="106"/>
        <v>0</v>
      </c>
      <c r="J234" s="67">
        <f t="shared" si="106"/>
        <v>0</v>
      </c>
      <c r="K234" s="67">
        <f t="shared" si="106"/>
        <v>0</v>
      </c>
      <c r="L234" s="67">
        <f t="shared" si="106"/>
        <v>0</v>
      </c>
      <c r="M234" s="67">
        <f t="shared" si="106"/>
        <v>0</v>
      </c>
      <c r="N234" s="166">
        <f t="shared" si="106"/>
        <v>0</v>
      </c>
      <c r="O234" s="67">
        <f t="shared" si="106"/>
        <v>0</v>
      </c>
      <c r="P234" s="67">
        <f t="shared" si="106"/>
        <v>0</v>
      </c>
      <c r="Q234" s="67">
        <f t="shared" si="106"/>
        <v>0</v>
      </c>
    </row>
    <row r="235" spans="1:17" s="23" customFormat="1" ht="25.5" hidden="1">
      <c r="A235" s="5"/>
      <c r="B235" s="65"/>
      <c r="C235" s="40" t="s">
        <v>3</v>
      </c>
      <c r="D235" s="66" t="s">
        <v>95</v>
      </c>
      <c r="E235" s="77">
        <v>34502.2</v>
      </c>
      <c r="F235" s="91">
        <f>E235+SUM(G235:Q235)</f>
        <v>34502.2</v>
      </c>
      <c r="G235" s="67"/>
      <c r="H235" s="67"/>
      <c r="I235" s="69"/>
      <c r="J235" s="67"/>
      <c r="K235" s="67"/>
      <c r="L235" s="67"/>
      <c r="M235" s="67"/>
      <c r="N235" s="166"/>
      <c r="O235" s="67"/>
      <c r="P235" s="67"/>
      <c r="Q235" s="67"/>
    </row>
    <row r="236" spans="1:19" s="23" customFormat="1" ht="25.5" hidden="1">
      <c r="A236" s="5"/>
      <c r="B236" s="65" t="s">
        <v>368</v>
      </c>
      <c r="C236" s="40"/>
      <c r="D236" s="81" t="s">
        <v>369</v>
      </c>
      <c r="E236" s="77">
        <f>E237+E239</f>
        <v>3032</v>
      </c>
      <c r="F236" s="77">
        <f aca="true" t="shared" si="107" ref="F236:Q236">F237+F239</f>
        <v>3032</v>
      </c>
      <c r="G236" s="77">
        <f t="shared" si="107"/>
        <v>0</v>
      </c>
      <c r="H236" s="77">
        <f t="shared" si="107"/>
        <v>0</v>
      </c>
      <c r="I236" s="94">
        <f t="shared" si="107"/>
        <v>0</v>
      </c>
      <c r="J236" s="77">
        <f t="shared" si="107"/>
        <v>0</v>
      </c>
      <c r="K236" s="77">
        <f t="shared" si="107"/>
        <v>0</v>
      </c>
      <c r="L236" s="77">
        <f t="shared" si="107"/>
        <v>0</v>
      </c>
      <c r="M236" s="77">
        <f t="shared" si="107"/>
        <v>0</v>
      </c>
      <c r="N236" s="168">
        <f t="shared" si="107"/>
        <v>0</v>
      </c>
      <c r="O236" s="77">
        <f t="shared" si="107"/>
        <v>0</v>
      </c>
      <c r="P236" s="77">
        <f t="shared" si="107"/>
        <v>0</v>
      </c>
      <c r="Q236" s="77">
        <f t="shared" si="107"/>
        <v>0</v>
      </c>
      <c r="S236" s="146"/>
    </row>
    <row r="237" spans="1:17" s="23" customFormat="1" ht="51" hidden="1">
      <c r="A237" s="5"/>
      <c r="B237" s="65" t="s">
        <v>562</v>
      </c>
      <c r="C237" s="40"/>
      <c r="D237" s="81" t="s">
        <v>563</v>
      </c>
      <c r="E237" s="77">
        <f>E238</f>
        <v>3032</v>
      </c>
      <c r="F237" s="77">
        <f aca="true" t="shared" si="108" ref="F237:Q237">F238</f>
        <v>3032</v>
      </c>
      <c r="G237" s="67">
        <f t="shared" si="108"/>
        <v>0</v>
      </c>
      <c r="H237" s="67">
        <f t="shared" si="108"/>
        <v>0</v>
      </c>
      <c r="I237" s="69">
        <f t="shared" si="108"/>
        <v>0</v>
      </c>
      <c r="J237" s="67">
        <f t="shared" si="108"/>
        <v>0</v>
      </c>
      <c r="K237" s="67">
        <f t="shared" si="108"/>
        <v>0</v>
      </c>
      <c r="L237" s="67">
        <f t="shared" si="108"/>
        <v>0</v>
      </c>
      <c r="M237" s="67">
        <f t="shared" si="108"/>
        <v>0</v>
      </c>
      <c r="N237" s="166">
        <f t="shared" si="108"/>
        <v>0</v>
      </c>
      <c r="O237" s="67">
        <f t="shared" si="108"/>
        <v>0</v>
      </c>
      <c r="P237" s="67">
        <f t="shared" si="108"/>
        <v>0</v>
      </c>
      <c r="Q237" s="67">
        <f t="shared" si="108"/>
        <v>0</v>
      </c>
    </row>
    <row r="238" spans="1:17" s="23" customFormat="1" ht="25.5" hidden="1">
      <c r="A238" s="5"/>
      <c r="B238" s="65"/>
      <c r="C238" s="40" t="s">
        <v>3</v>
      </c>
      <c r="D238" s="66" t="s">
        <v>95</v>
      </c>
      <c r="E238" s="77">
        <v>3032</v>
      </c>
      <c r="F238" s="91">
        <f>E238+SUM(G238:Q238)</f>
        <v>3032</v>
      </c>
      <c r="G238" s="67"/>
      <c r="H238" s="67"/>
      <c r="I238" s="151"/>
      <c r="J238" s="68"/>
      <c r="K238" s="67"/>
      <c r="L238" s="67"/>
      <c r="M238" s="67"/>
      <c r="N238" s="166"/>
      <c r="O238" s="67"/>
      <c r="P238" s="67"/>
      <c r="Q238" s="67"/>
    </row>
    <row r="239" spans="1:17" s="23" customFormat="1" ht="63.75" hidden="1">
      <c r="A239" s="5"/>
      <c r="B239" s="65" t="s">
        <v>504</v>
      </c>
      <c r="C239" s="40"/>
      <c r="D239" s="66" t="s">
        <v>505</v>
      </c>
      <c r="E239" s="77">
        <f>E240</f>
        <v>0</v>
      </c>
      <c r="F239" s="77">
        <f aca="true" t="shared" si="109" ref="F239:Q239">F240</f>
        <v>0</v>
      </c>
      <c r="G239" s="77">
        <f t="shared" si="109"/>
        <v>0</v>
      </c>
      <c r="H239" s="77">
        <f t="shared" si="109"/>
        <v>0</v>
      </c>
      <c r="I239" s="94">
        <f t="shared" si="109"/>
        <v>0</v>
      </c>
      <c r="J239" s="77">
        <f t="shared" si="109"/>
        <v>0</v>
      </c>
      <c r="K239" s="77">
        <f t="shared" si="109"/>
        <v>0</v>
      </c>
      <c r="L239" s="77">
        <f t="shared" si="109"/>
        <v>0</v>
      </c>
      <c r="M239" s="77">
        <f t="shared" si="109"/>
        <v>0</v>
      </c>
      <c r="N239" s="168">
        <f t="shared" si="109"/>
        <v>0</v>
      </c>
      <c r="O239" s="77">
        <f t="shared" si="109"/>
        <v>0</v>
      </c>
      <c r="P239" s="77">
        <f t="shared" si="109"/>
        <v>0</v>
      </c>
      <c r="Q239" s="77">
        <f t="shared" si="109"/>
        <v>0</v>
      </c>
    </row>
    <row r="240" spans="1:17" s="23" customFormat="1" ht="25.5" hidden="1">
      <c r="A240" s="5"/>
      <c r="B240" s="65"/>
      <c r="C240" s="40" t="s">
        <v>3</v>
      </c>
      <c r="D240" s="66" t="s">
        <v>95</v>
      </c>
      <c r="E240" s="77"/>
      <c r="F240" s="91">
        <f>E240+SUM(G240:Q240)</f>
        <v>0</v>
      </c>
      <c r="G240" s="67"/>
      <c r="H240" s="67"/>
      <c r="I240" s="151"/>
      <c r="J240" s="68"/>
      <c r="K240" s="67"/>
      <c r="L240" s="67"/>
      <c r="M240" s="67"/>
      <c r="N240" s="166"/>
      <c r="O240" s="67"/>
      <c r="P240" s="67"/>
      <c r="Q240" s="67"/>
    </row>
    <row r="241" spans="1:17" s="23" customFormat="1" ht="38.25" hidden="1">
      <c r="A241" s="5"/>
      <c r="B241" s="65" t="s">
        <v>370</v>
      </c>
      <c r="C241" s="40"/>
      <c r="D241" s="81" t="s">
        <v>372</v>
      </c>
      <c r="E241" s="91">
        <f>E242</f>
        <v>0</v>
      </c>
      <c r="F241" s="91">
        <f aca="true" t="shared" si="110" ref="F241:Q242">F242</f>
        <v>0</v>
      </c>
      <c r="G241" s="63">
        <f t="shared" si="110"/>
        <v>0</v>
      </c>
      <c r="H241" s="63">
        <f t="shared" si="110"/>
        <v>0</v>
      </c>
      <c r="I241" s="76">
        <f t="shared" si="110"/>
        <v>0</v>
      </c>
      <c r="J241" s="63">
        <f t="shared" si="110"/>
        <v>0</v>
      </c>
      <c r="K241" s="63">
        <f t="shared" si="110"/>
        <v>0</v>
      </c>
      <c r="L241" s="63">
        <f t="shared" si="110"/>
        <v>0</v>
      </c>
      <c r="M241" s="63">
        <f t="shared" si="110"/>
        <v>0</v>
      </c>
      <c r="N241" s="170">
        <f t="shared" si="110"/>
        <v>0</v>
      </c>
      <c r="O241" s="63">
        <f t="shared" si="110"/>
        <v>0</v>
      </c>
      <c r="P241" s="63">
        <f t="shared" si="110"/>
        <v>0</v>
      </c>
      <c r="Q241" s="63">
        <f t="shared" si="110"/>
        <v>0</v>
      </c>
    </row>
    <row r="242" spans="1:17" s="23" customFormat="1" ht="38.25" hidden="1">
      <c r="A242" s="5"/>
      <c r="B242" s="65" t="s">
        <v>371</v>
      </c>
      <c r="C242" s="40"/>
      <c r="D242" s="81" t="s">
        <v>353</v>
      </c>
      <c r="E242" s="91">
        <f>E243</f>
        <v>0</v>
      </c>
      <c r="F242" s="91">
        <f t="shared" si="110"/>
        <v>0</v>
      </c>
      <c r="G242" s="63">
        <f t="shared" si="110"/>
        <v>0</v>
      </c>
      <c r="H242" s="63">
        <f t="shared" si="110"/>
        <v>0</v>
      </c>
      <c r="I242" s="76">
        <f t="shared" si="110"/>
        <v>0</v>
      </c>
      <c r="J242" s="63">
        <f t="shared" si="110"/>
        <v>0</v>
      </c>
      <c r="K242" s="63">
        <f t="shared" si="110"/>
        <v>0</v>
      </c>
      <c r="L242" s="63">
        <f t="shared" si="110"/>
        <v>0</v>
      </c>
      <c r="M242" s="63">
        <f t="shared" si="110"/>
        <v>0</v>
      </c>
      <c r="N242" s="170">
        <f t="shared" si="110"/>
        <v>0</v>
      </c>
      <c r="O242" s="63">
        <f t="shared" si="110"/>
        <v>0</v>
      </c>
      <c r="P242" s="63">
        <f t="shared" si="110"/>
        <v>0</v>
      </c>
      <c r="Q242" s="63">
        <f t="shared" si="110"/>
        <v>0</v>
      </c>
    </row>
    <row r="243" spans="1:17" s="23" customFormat="1" ht="25.5" hidden="1">
      <c r="A243" s="5"/>
      <c r="B243" s="65"/>
      <c r="C243" s="40" t="s">
        <v>3</v>
      </c>
      <c r="D243" s="66" t="s">
        <v>95</v>
      </c>
      <c r="E243" s="91"/>
      <c r="F243" s="91">
        <f>E243+SUM(G243:Q243)</f>
        <v>0</v>
      </c>
      <c r="G243" s="63"/>
      <c r="H243" s="63"/>
      <c r="I243" s="152"/>
      <c r="J243" s="64"/>
      <c r="K243" s="63"/>
      <c r="L243" s="63"/>
      <c r="M243" s="63"/>
      <c r="N243" s="170"/>
      <c r="O243" s="63"/>
      <c r="P243" s="63"/>
      <c r="Q243" s="63"/>
    </row>
    <row r="244" spans="1:17" s="23" customFormat="1" ht="51" hidden="1">
      <c r="A244" s="5"/>
      <c r="B244" s="62" t="s">
        <v>512</v>
      </c>
      <c r="C244" s="11"/>
      <c r="D244" s="111" t="s">
        <v>582</v>
      </c>
      <c r="E244" s="92">
        <f>E245</f>
        <v>1404.4</v>
      </c>
      <c r="F244" s="92">
        <f aca="true" t="shared" si="111" ref="F244:Q244">F245</f>
        <v>1404.4</v>
      </c>
      <c r="G244" s="92">
        <f t="shared" si="111"/>
        <v>0</v>
      </c>
      <c r="H244" s="92">
        <f t="shared" si="111"/>
        <v>0</v>
      </c>
      <c r="I244" s="92">
        <f t="shared" si="111"/>
        <v>0</v>
      </c>
      <c r="J244" s="92">
        <f t="shared" si="111"/>
        <v>0</v>
      </c>
      <c r="K244" s="92">
        <f t="shared" si="111"/>
        <v>0</v>
      </c>
      <c r="L244" s="91">
        <f t="shared" si="111"/>
        <v>0</v>
      </c>
      <c r="M244" s="91">
        <f t="shared" si="111"/>
        <v>0</v>
      </c>
      <c r="N244" s="173">
        <f t="shared" si="111"/>
        <v>0</v>
      </c>
      <c r="O244" s="91">
        <f t="shared" si="111"/>
        <v>0</v>
      </c>
      <c r="P244" s="91">
        <f t="shared" si="111"/>
        <v>0</v>
      </c>
      <c r="Q244" s="91">
        <f t="shared" si="111"/>
        <v>0</v>
      </c>
    </row>
    <row r="245" spans="1:17" s="23" customFormat="1" ht="38.25" hidden="1">
      <c r="A245" s="5"/>
      <c r="B245" s="65" t="s">
        <v>518</v>
      </c>
      <c r="C245" s="40"/>
      <c r="D245" s="66" t="s">
        <v>584</v>
      </c>
      <c r="E245" s="91">
        <f>E246+E248</f>
        <v>1404.4</v>
      </c>
      <c r="F245" s="91">
        <f aca="true" t="shared" si="112" ref="F245:Q245">F246+F248</f>
        <v>1404.4</v>
      </c>
      <c r="G245" s="91">
        <f t="shared" si="112"/>
        <v>0</v>
      </c>
      <c r="H245" s="91">
        <f t="shared" si="112"/>
        <v>0</v>
      </c>
      <c r="I245" s="91">
        <f t="shared" si="112"/>
        <v>0</v>
      </c>
      <c r="J245" s="91">
        <f t="shared" si="112"/>
        <v>0</v>
      </c>
      <c r="K245" s="91">
        <f t="shared" si="112"/>
        <v>0</v>
      </c>
      <c r="L245" s="91">
        <f t="shared" si="112"/>
        <v>0</v>
      </c>
      <c r="M245" s="91">
        <f t="shared" si="112"/>
        <v>0</v>
      </c>
      <c r="N245" s="173">
        <f t="shared" si="112"/>
        <v>0</v>
      </c>
      <c r="O245" s="91">
        <f t="shared" si="112"/>
        <v>0</v>
      </c>
      <c r="P245" s="91">
        <f t="shared" si="112"/>
        <v>0</v>
      </c>
      <c r="Q245" s="91">
        <f t="shared" si="112"/>
        <v>0</v>
      </c>
    </row>
    <row r="246" spans="1:17" s="23" customFormat="1" ht="25.5" hidden="1">
      <c r="A246" s="5"/>
      <c r="B246" s="65" t="s">
        <v>519</v>
      </c>
      <c r="C246" s="40"/>
      <c r="D246" s="66" t="s">
        <v>585</v>
      </c>
      <c r="E246" s="91">
        <f>E247</f>
        <v>1404.4</v>
      </c>
      <c r="F246" s="91">
        <f aca="true" t="shared" si="113" ref="F246:Q246">F247</f>
        <v>1404.4</v>
      </c>
      <c r="G246" s="91">
        <f t="shared" si="113"/>
        <v>0</v>
      </c>
      <c r="H246" s="91">
        <f t="shared" si="113"/>
        <v>0</v>
      </c>
      <c r="I246" s="91">
        <f t="shared" si="113"/>
        <v>0</v>
      </c>
      <c r="J246" s="91">
        <f t="shared" si="113"/>
        <v>0</v>
      </c>
      <c r="K246" s="91">
        <f t="shared" si="113"/>
        <v>0</v>
      </c>
      <c r="L246" s="91">
        <f t="shared" si="113"/>
        <v>0</v>
      </c>
      <c r="M246" s="91">
        <f t="shared" si="113"/>
        <v>0</v>
      </c>
      <c r="N246" s="173">
        <f t="shared" si="113"/>
        <v>0</v>
      </c>
      <c r="O246" s="91">
        <f t="shared" si="113"/>
        <v>0</v>
      </c>
      <c r="P246" s="91">
        <f t="shared" si="113"/>
        <v>0</v>
      </c>
      <c r="Q246" s="91">
        <f t="shared" si="113"/>
        <v>0</v>
      </c>
    </row>
    <row r="247" spans="1:17" s="23" customFormat="1" ht="25.5" hidden="1">
      <c r="A247" s="5"/>
      <c r="B247" s="65"/>
      <c r="C247" s="40" t="s">
        <v>3</v>
      </c>
      <c r="D247" s="66" t="s">
        <v>95</v>
      </c>
      <c r="E247" s="91">
        <v>1404.4</v>
      </c>
      <c r="F247" s="91">
        <f>E247+SUM(G247:Q247)</f>
        <v>1404.4</v>
      </c>
      <c r="G247" s="63"/>
      <c r="H247" s="63"/>
      <c r="I247" s="152"/>
      <c r="J247" s="64"/>
      <c r="K247" s="63"/>
      <c r="L247" s="63"/>
      <c r="M247" s="63"/>
      <c r="N247" s="170"/>
      <c r="O247" s="63"/>
      <c r="P247" s="63"/>
      <c r="Q247" s="63"/>
    </row>
    <row r="248" spans="1:17" s="23" customFormat="1" ht="25.5" hidden="1">
      <c r="A248" s="5"/>
      <c r="B248" s="65" t="s">
        <v>520</v>
      </c>
      <c r="C248" s="40"/>
      <c r="D248" s="66" t="s">
        <v>517</v>
      </c>
      <c r="E248" s="91">
        <f>E249</f>
        <v>0</v>
      </c>
      <c r="F248" s="91">
        <f aca="true" t="shared" si="114" ref="F248:Q248">F249</f>
        <v>0</v>
      </c>
      <c r="G248" s="91">
        <f t="shared" si="114"/>
        <v>0</v>
      </c>
      <c r="H248" s="91">
        <f t="shared" si="114"/>
        <v>0</v>
      </c>
      <c r="I248" s="91">
        <f t="shared" si="114"/>
        <v>0</v>
      </c>
      <c r="J248" s="91">
        <f t="shared" si="114"/>
        <v>0</v>
      </c>
      <c r="K248" s="91">
        <f t="shared" si="114"/>
        <v>0</v>
      </c>
      <c r="L248" s="91">
        <f t="shared" si="114"/>
        <v>0</v>
      </c>
      <c r="M248" s="91">
        <f t="shared" si="114"/>
        <v>0</v>
      </c>
      <c r="N248" s="173">
        <f t="shared" si="114"/>
        <v>0</v>
      </c>
      <c r="O248" s="91">
        <f t="shared" si="114"/>
        <v>0</v>
      </c>
      <c r="P248" s="91">
        <f t="shared" si="114"/>
        <v>0</v>
      </c>
      <c r="Q248" s="91">
        <f t="shared" si="114"/>
        <v>0</v>
      </c>
    </row>
    <row r="249" spans="1:17" s="23" customFormat="1" ht="25.5" hidden="1">
      <c r="A249" s="5"/>
      <c r="B249" s="65"/>
      <c r="C249" s="40" t="s">
        <v>3</v>
      </c>
      <c r="D249" s="66" t="s">
        <v>95</v>
      </c>
      <c r="E249" s="91"/>
      <c r="F249" s="91">
        <f>E249+SUM(G249:Q249)</f>
        <v>0</v>
      </c>
      <c r="G249" s="63"/>
      <c r="H249" s="63"/>
      <c r="I249" s="152"/>
      <c r="J249" s="64"/>
      <c r="K249" s="63"/>
      <c r="L249" s="63"/>
      <c r="M249" s="63"/>
      <c r="N249" s="170"/>
      <c r="O249" s="63"/>
      <c r="P249" s="63"/>
      <c r="Q249" s="63"/>
    </row>
    <row r="250" spans="1:17" s="24" customFormat="1" ht="12" hidden="1">
      <c r="A250" s="5" t="s">
        <v>48</v>
      </c>
      <c r="B250" s="16"/>
      <c r="C250" s="5"/>
      <c r="D250" s="13" t="s">
        <v>49</v>
      </c>
      <c r="E250" s="118">
        <f>E251+E259</f>
        <v>609</v>
      </c>
      <c r="F250" s="118">
        <f aca="true" t="shared" si="115" ref="F250:Q250">F251+F259</f>
        <v>609</v>
      </c>
      <c r="G250" s="118">
        <f t="shared" si="115"/>
        <v>0</v>
      </c>
      <c r="H250" s="118">
        <f t="shared" si="115"/>
        <v>0</v>
      </c>
      <c r="I250" s="120">
        <f t="shared" si="115"/>
        <v>0</v>
      </c>
      <c r="J250" s="118">
        <f t="shared" si="115"/>
        <v>0</v>
      </c>
      <c r="K250" s="118">
        <f t="shared" si="115"/>
        <v>0</v>
      </c>
      <c r="L250" s="118">
        <f t="shared" si="115"/>
        <v>0</v>
      </c>
      <c r="M250" s="118">
        <f t="shared" si="115"/>
        <v>0</v>
      </c>
      <c r="N250" s="169">
        <f t="shared" si="115"/>
        <v>0</v>
      </c>
      <c r="O250" s="118">
        <f t="shared" si="115"/>
        <v>0</v>
      </c>
      <c r="P250" s="118">
        <f t="shared" si="115"/>
        <v>0</v>
      </c>
      <c r="Q250" s="118">
        <f t="shared" si="115"/>
        <v>0</v>
      </c>
    </row>
    <row r="251" spans="1:17" s="24" customFormat="1" ht="51" hidden="1">
      <c r="A251" s="5"/>
      <c r="B251" s="62" t="s">
        <v>172</v>
      </c>
      <c r="C251" s="11"/>
      <c r="D251" s="59" t="s">
        <v>107</v>
      </c>
      <c r="E251" s="93">
        <f>E252</f>
        <v>500</v>
      </c>
      <c r="F251" s="93">
        <f aca="true" t="shared" si="116" ref="F251:Q254">F252</f>
        <v>500</v>
      </c>
      <c r="G251" s="71">
        <f t="shared" si="116"/>
        <v>0</v>
      </c>
      <c r="H251" s="71">
        <f t="shared" si="116"/>
        <v>0</v>
      </c>
      <c r="I251" s="75">
        <f t="shared" si="116"/>
        <v>0</v>
      </c>
      <c r="J251" s="71">
        <f t="shared" si="116"/>
        <v>0</v>
      </c>
      <c r="K251" s="71">
        <f t="shared" si="116"/>
        <v>0</v>
      </c>
      <c r="L251" s="71">
        <f t="shared" si="116"/>
        <v>0</v>
      </c>
      <c r="M251" s="71">
        <f t="shared" si="116"/>
        <v>0</v>
      </c>
      <c r="N251" s="122">
        <f t="shared" si="116"/>
        <v>0</v>
      </c>
      <c r="O251" s="71">
        <f t="shared" si="116"/>
        <v>0</v>
      </c>
      <c r="P251" s="71">
        <f t="shared" si="116"/>
        <v>0</v>
      </c>
      <c r="Q251" s="71">
        <f t="shared" si="116"/>
        <v>0</v>
      </c>
    </row>
    <row r="252" spans="1:17" s="24" customFormat="1" ht="12.75" hidden="1">
      <c r="A252" s="5"/>
      <c r="B252" s="80" t="s">
        <v>180</v>
      </c>
      <c r="C252" s="40"/>
      <c r="D252" s="60" t="s">
        <v>109</v>
      </c>
      <c r="E252" s="77">
        <f>E253+E256</f>
        <v>500</v>
      </c>
      <c r="F252" s="77">
        <f aca="true" t="shared" si="117" ref="F252:N252">F253+F256</f>
        <v>500</v>
      </c>
      <c r="G252" s="77">
        <f t="shared" si="117"/>
        <v>0</v>
      </c>
      <c r="H252" s="77">
        <f t="shared" si="117"/>
        <v>0</v>
      </c>
      <c r="I252" s="94">
        <f t="shared" si="117"/>
        <v>0</v>
      </c>
      <c r="J252" s="77">
        <f t="shared" si="117"/>
        <v>0</v>
      </c>
      <c r="K252" s="77">
        <f t="shared" si="117"/>
        <v>0</v>
      </c>
      <c r="L252" s="77">
        <f t="shared" si="117"/>
        <v>0</v>
      </c>
      <c r="M252" s="77">
        <f t="shared" si="117"/>
        <v>0</v>
      </c>
      <c r="N252" s="168">
        <f t="shared" si="117"/>
        <v>0</v>
      </c>
      <c r="O252" s="67">
        <f t="shared" si="116"/>
        <v>0</v>
      </c>
      <c r="P252" s="67">
        <f t="shared" si="116"/>
        <v>0</v>
      </c>
      <c r="Q252" s="67">
        <f t="shared" si="116"/>
        <v>0</v>
      </c>
    </row>
    <row r="253" spans="1:17" s="24" customFormat="1" ht="25.5" hidden="1">
      <c r="A253" s="5"/>
      <c r="B253" s="65" t="s">
        <v>181</v>
      </c>
      <c r="C253" s="40"/>
      <c r="D253" s="56" t="s">
        <v>183</v>
      </c>
      <c r="E253" s="77">
        <f>E254</f>
        <v>500</v>
      </c>
      <c r="F253" s="77">
        <f t="shared" si="116"/>
        <v>500</v>
      </c>
      <c r="G253" s="67">
        <f t="shared" si="116"/>
        <v>0</v>
      </c>
      <c r="H253" s="67">
        <f t="shared" si="116"/>
        <v>0</v>
      </c>
      <c r="I253" s="69">
        <f t="shared" si="116"/>
        <v>0</v>
      </c>
      <c r="J253" s="67">
        <f t="shared" si="116"/>
        <v>0</v>
      </c>
      <c r="K253" s="67">
        <f t="shared" si="116"/>
        <v>0</v>
      </c>
      <c r="L253" s="67">
        <f t="shared" si="116"/>
        <v>0</v>
      </c>
      <c r="M253" s="67">
        <f t="shared" si="116"/>
        <v>0</v>
      </c>
      <c r="N253" s="166">
        <f t="shared" si="116"/>
        <v>0</v>
      </c>
      <c r="O253" s="67">
        <f t="shared" si="116"/>
        <v>0</v>
      </c>
      <c r="P253" s="67">
        <f t="shared" si="116"/>
        <v>0</v>
      </c>
      <c r="Q253" s="67">
        <f t="shared" si="116"/>
        <v>0</v>
      </c>
    </row>
    <row r="254" spans="1:17" s="24" customFormat="1" ht="25.5" hidden="1">
      <c r="A254" s="5"/>
      <c r="B254" s="104" t="s">
        <v>182</v>
      </c>
      <c r="C254" s="40"/>
      <c r="D254" s="56" t="s">
        <v>150</v>
      </c>
      <c r="E254" s="77">
        <f>E255</f>
        <v>500</v>
      </c>
      <c r="F254" s="77">
        <f t="shared" si="116"/>
        <v>500</v>
      </c>
      <c r="G254" s="67">
        <f t="shared" si="116"/>
        <v>0</v>
      </c>
      <c r="H254" s="67">
        <f t="shared" si="116"/>
        <v>0</v>
      </c>
      <c r="I254" s="69">
        <f t="shared" si="116"/>
        <v>0</v>
      </c>
      <c r="J254" s="67">
        <f t="shared" si="116"/>
        <v>0</v>
      </c>
      <c r="K254" s="67">
        <f t="shared" si="116"/>
        <v>0</v>
      </c>
      <c r="L254" s="67">
        <f t="shared" si="116"/>
        <v>0</v>
      </c>
      <c r="M254" s="67">
        <f t="shared" si="116"/>
        <v>0</v>
      </c>
      <c r="N254" s="166">
        <f t="shared" si="116"/>
        <v>0</v>
      </c>
      <c r="O254" s="67">
        <f t="shared" si="116"/>
        <v>0</v>
      </c>
      <c r="P254" s="67">
        <f t="shared" si="116"/>
        <v>0</v>
      </c>
      <c r="Q254" s="67">
        <f t="shared" si="116"/>
        <v>0</v>
      </c>
    </row>
    <row r="255" spans="1:17" s="24" customFormat="1" ht="25.5" hidden="1">
      <c r="A255" s="5"/>
      <c r="B255" s="65"/>
      <c r="C255" s="40" t="s">
        <v>3</v>
      </c>
      <c r="D255" s="66" t="s">
        <v>95</v>
      </c>
      <c r="E255" s="77">
        <v>500</v>
      </c>
      <c r="F255" s="91">
        <f>E255+SUM(G255:Q255)</f>
        <v>500</v>
      </c>
      <c r="G255" s="67"/>
      <c r="H255" s="67"/>
      <c r="I255" s="151"/>
      <c r="J255" s="68"/>
      <c r="K255" s="67"/>
      <c r="L255" s="67"/>
      <c r="M255" s="67"/>
      <c r="N255" s="166"/>
      <c r="O255" s="67"/>
      <c r="P255" s="67"/>
      <c r="Q255" s="67"/>
    </row>
    <row r="256" spans="1:17" s="24" customFormat="1" ht="38.25" hidden="1">
      <c r="A256" s="5"/>
      <c r="B256" s="65" t="s">
        <v>470</v>
      </c>
      <c r="C256" s="40"/>
      <c r="D256" s="66" t="s">
        <v>472</v>
      </c>
      <c r="E256" s="77">
        <f>E257</f>
        <v>0</v>
      </c>
      <c r="F256" s="77">
        <f aca="true" t="shared" si="118" ref="F256:N257">F257</f>
        <v>0</v>
      </c>
      <c r="G256" s="77">
        <f t="shared" si="118"/>
        <v>0</v>
      </c>
      <c r="H256" s="77">
        <f t="shared" si="118"/>
        <v>0</v>
      </c>
      <c r="I256" s="94">
        <f t="shared" si="118"/>
        <v>0</v>
      </c>
      <c r="J256" s="77">
        <f t="shared" si="118"/>
        <v>0</v>
      </c>
      <c r="K256" s="77">
        <f t="shared" si="118"/>
        <v>0</v>
      </c>
      <c r="L256" s="77">
        <f t="shared" si="118"/>
        <v>0</v>
      </c>
      <c r="M256" s="77">
        <f t="shared" si="118"/>
        <v>0</v>
      </c>
      <c r="N256" s="168">
        <f t="shared" si="118"/>
        <v>0</v>
      </c>
      <c r="O256" s="67"/>
      <c r="P256" s="67"/>
      <c r="Q256" s="67"/>
    </row>
    <row r="257" spans="1:17" s="24" customFormat="1" ht="25.5" hidden="1">
      <c r="A257" s="5"/>
      <c r="B257" s="65" t="s">
        <v>471</v>
      </c>
      <c r="C257" s="40"/>
      <c r="D257" s="66" t="s">
        <v>473</v>
      </c>
      <c r="E257" s="77">
        <f>E258</f>
        <v>0</v>
      </c>
      <c r="F257" s="77">
        <f t="shared" si="118"/>
        <v>0</v>
      </c>
      <c r="G257" s="77">
        <f t="shared" si="118"/>
        <v>0</v>
      </c>
      <c r="H257" s="77">
        <f t="shared" si="118"/>
        <v>0</v>
      </c>
      <c r="I257" s="94">
        <f t="shared" si="118"/>
        <v>0</v>
      </c>
      <c r="J257" s="77">
        <f t="shared" si="118"/>
        <v>0</v>
      </c>
      <c r="K257" s="77">
        <f t="shared" si="118"/>
        <v>0</v>
      </c>
      <c r="L257" s="77">
        <f t="shared" si="118"/>
        <v>0</v>
      </c>
      <c r="M257" s="77">
        <f t="shared" si="118"/>
        <v>0</v>
      </c>
      <c r="N257" s="168">
        <f t="shared" si="118"/>
        <v>0</v>
      </c>
      <c r="O257" s="67"/>
      <c r="P257" s="67"/>
      <c r="Q257" s="67"/>
    </row>
    <row r="258" spans="1:17" s="24" customFormat="1" ht="25.5" hidden="1">
      <c r="A258" s="5"/>
      <c r="B258" s="65"/>
      <c r="C258" s="40" t="s">
        <v>3</v>
      </c>
      <c r="D258" s="66" t="s">
        <v>95</v>
      </c>
      <c r="E258" s="77"/>
      <c r="F258" s="91">
        <f>E258+SUM(G258:Q258)</f>
        <v>0</v>
      </c>
      <c r="G258" s="67"/>
      <c r="H258" s="67"/>
      <c r="I258" s="151"/>
      <c r="J258" s="68"/>
      <c r="K258" s="67"/>
      <c r="L258" s="67"/>
      <c r="M258" s="67"/>
      <c r="N258" s="166"/>
      <c r="O258" s="67"/>
      <c r="P258" s="67"/>
      <c r="Q258" s="67"/>
    </row>
    <row r="259" spans="1:17" s="24" customFormat="1" ht="63.75" hidden="1">
      <c r="A259" s="5"/>
      <c r="B259" s="62" t="s">
        <v>477</v>
      </c>
      <c r="C259" s="11"/>
      <c r="D259" s="111" t="s">
        <v>479</v>
      </c>
      <c r="E259" s="93">
        <f>E260+E262+E264</f>
        <v>109</v>
      </c>
      <c r="F259" s="93">
        <f aca="true" t="shared" si="119" ref="F259:Q259">F260+F262+F264</f>
        <v>109</v>
      </c>
      <c r="G259" s="93">
        <f t="shared" si="119"/>
        <v>0</v>
      </c>
      <c r="H259" s="93">
        <f t="shared" si="119"/>
        <v>0</v>
      </c>
      <c r="I259" s="129">
        <f t="shared" si="119"/>
        <v>0</v>
      </c>
      <c r="J259" s="93">
        <f t="shared" si="119"/>
        <v>0</v>
      </c>
      <c r="K259" s="93">
        <f t="shared" si="119"/>
        <v>0</v>
      </c>
      <c r="L259" s="93">
        <f t="shared" si="119"/>
        <v>0</v>
      </c>
      <c r="M259" s="93">
        <f t="shared" si="119"/>
        <v>0</v>
      </c>
      <c r="N259" s="167">
        <f t="shared" si="119"/>
        <v>0</v>
      </c>
      <c r="O259" s="93">
        <f t="shared" si="119"/>
        <v>0</v>
      </c>
      <c r="P259" s="93">
        <f t="shared" si="119"/>
        <v>0</v>
      </c>
      <c r="Q259" s="93">
        <f t="shared" si="119"/>
        <v>0</v>
      </c>
    </row>
    <row r="260" spans="1:17" s="24" customFormat="1" ht="51" hidden="1">
      <c r="A260" s="5"/>
      <c r="B260" s="65" t="s">
        <v>478</v>
      </c>
      <c r="C260" s="40"/>
      <c r="D260" s="66" t="s">
        <v>480</v>
      </c>
      <c r="E260" s="77">
        <f>E261</f>
        <v>109</v>
      </c>
      <c r="F260" s="77">
        <f aca="true" t="shared" si="120" ref="F260:Q260">F261</f>
        <v>109</v>
      </c>
      <c r="G260" s="77">
        <f t="shared" si="120"/>
        <v>0</v>
      </c>
      <c r="H260" s="77">
        <f t="shared" si="120"/>
        <v>0</v>
      </c>
      <c r="I260" s="94">
        <f t="shared" si="120"/>
        <v>0</v>
      </c>
      <c r="J260" s="77">
        <f t="shared" si="120"/>
        <v>0</v>
      </c>
      <c r="K260" s="77">
        <f t="shared" si="120"/>
        <v>0</v>
      </c>
      <c r="L260" s="77">
        <f t="shared" si="120"/>
        <v>0</v>
      </c>
      <c r="M260" s="77">
        <f t="shared" si="120"/>
        <v>0</v>
      </c>
      <c r="N260" s="168">
        <f t="shared" si="120"/>
        <v>0</v>
      </c>
      <c r="O260" s="77">
        <f t="shared" si="120"/>
        <v>0</v>
      </c>
      <c r="P260" s="77">
        <f t="shared" si="120"/>
        <v>0</v>
      </c>
      <c r="Q260" s="77">
        <f t="shared" si="120"/>
        <v>0</v>
      </c>
    </row>
    <row r="261" spans="1:17" s="24" customFormat="1" ht="12.75" hidden="1">
      <c r="A261" s="5"/>
      <c r="B261" s="65"/>
      <c r="C261" s="40" t="s">
        <v>9</v>
      </c>
      <c r="D261" s="66" t="s">
        <v>37</v>
      </c>
      <c r="E261" s="77">
        <v>109</v>
      </c>
      <c r="F261" s="91">
        <f>E261+SUM(G261:Q261)</f>
        <v>109</v>
      </c>
      <c r="G261" s="67"/>
      <c r="H261" s="67"/>
      <c r="I261" s="151"/>
      <c r="J261" s="68"/>
      <c r="K261" s="67"/>
      <c r="L261" s="67"/>
      <c r="M261" s="67"/>
      <c r="N261" s="166"/>
      <c r="O261" s="67"/>
      <c r="P261" s="67"/>
      <c r="Q261" s="67"/>
    </row>
    <row r="262" spans="1:17" s="24" customFormat="1" ht="51" hidden="1">
      <c r="A262" s="5"/>
      <c r="B262" s="65" t="s">
        <v>506</v>
      </c>
      <c r="C262" s="40"/>
      <c r="D262" s="132" t="s">
        <v>480</v>
      </c>
      <c r="E262" s="77">
        <f>E263</f>
        <v>0</v>
      </c>
      <c r="F262" s="77">
        <f aca="true" t="shared" si="121" ref="F262:Q262">F263</f>
        <v>0</v>
      </c>
      <c r="G262" s="77">
        <f t="shared" si="121"/>
        <v>0</v>
      </c>
      <c r="H262" s="77">
        <f t="shared" si="121"/>
        <v>0</v>
      </c>
      <c r="I262" s="94">
        <f t="shared" si="121"/>
        <v>0</v>
      </c>
      <c r="J262" s="77">
        <f t="shared" si="121"/>
        <v>0</v>
      </c>
      <c r="K262" s="77">
        <f t="shared" si="121"/>
        <v>0</v>
      </c>
      <c r="L262" s="77">
        <f t="shared" si="121"/>
        <v>0</v>
      </c>
      <c r="M262" s="77">
        <f t="shared" si="121"/>
        <v>0</v>
      </c>
      <c r="N262" s="168">
        <f t="shared" si="121"/>
        <v>0</v>
      </c>
      <c r="O262" s="77">
        <f t="shared" si="121"/>
        <v>0</v>
      </c>
      <c r="P262" s="77">
        <f t="shared" si="121"/>
        <v>0</v>
      </c>
      <c r="Q262" s="77">
        <f t="shared" si="121"/>
        <v>0</v>
      </c>
    </row>
    <row r="263" spans="1:17" s="24" customFormat="1" ht="12.75" hidden="1">
      <c r="A263" s="5"/>
      <c r="B263" s="65"/>
      <c r="C263" s="40" t="s">
        <v>9</v>
      </c>
      <c r="D263" s="66" t="s">
        <v>37</v>
      </c>
      <c r="E263" s="77"/>
      <c r="F263" s="91">
        <f>E263+SUM(G263:Q263)</f>
        <v>0</v>
      </c>
      <c r="G263" s="67"/>
      <c r="H263" s="67"/>
      <c r="I263" s="151"/>
      <c r="J263" s="68"/>
      <c r="K263" s="67"/>
      <c r="L263" s="67"/>
      <c r="M263" s="67"/>
      <c r="N263" s="166"/>
      <c r="O263" s="67"/>
      <c r="P263" s="67"/>
      <c r="Q263" s="67"/>
    </row>
    <row r="264" spans="1:17" s="24" customFormat="1" ht="51" hidden="1">
      <c r="A264" s="5"/>
      <c r="B264" s="65" t="s">
        <v>507</v>
      </c>
      <c r="C264" s="40"/>
      <c r="D264" s="132" t="s">
        <v>480</v>
      </c>
      <c r="E264" s="77">
        <f>E265</f>
        <v>0</v>
      </c>
      <c r="F264" s="77">
        <f aca="true" t="shared" si="122" ref="F264:Q264">F265</f>
        <v>0</v>
      </c>
      <c r="G264" s="77">
        <f t="shared" si="122"/>
        <v>0</v>
      </c>
      <c r="H264" s="77">
        <f t="shared" si="122"/>
        <v>0</v>
      </c>
      <c r="I264" s="94">
        <f t="shared" si="122"/>
        <v>0</v>
      </c>
      <c r="J264" s="77">
        <f t="shared" si="122"/>
        <v>0</v>
      </c>
      <c r="K264" s="77">
        <f t="shared" si="122"/>
        <v>0</v>
      </c>
      <c r="L264" s="77">
        <f t="shared" si="122"/>
        <v>0</v>
      </c>
      <c r="M264" s="77">
        <f t="shared" si="122"/>
        <v>0</v>
      </c>
      <c r="N264" s="168">
        <f t="shared" si="122"/>
        <v>0</v>
      </c>
      <c r="O264" s="77">
        <f t="shared" si="122"/>
        <v>0</v>
      </c>
      <c r="P264" s="77">
        <f t="shared" si="122"/>
        <v>0</v>
      </c>
      <c r="Q264" s="77">
        <f t="shared" si="122"/>
        <v>0</v>
      </c>
    </row>
    <row r="265" spans="1:17" s="24" customFormat="1" ht="12.75" hidden="1">
      <c r="A265" s="5"/>
      <c r="B265" s="65"/>
      <c r="C265" s="40" t="s">
        <v>9</v>
      </c>
      <c r="D265" s="66" t="s">
        <v>37</v>
      </c>
      <c r="E265" s="77"/>
      <c r="F265" s="91">
        <f>E265+SUM(G265:Q265)</f>
        <v>0</v>
      </c>
      <c r="G265" s="67"/>
      <c r="H265" s="67"/>
      <c r="I265" s="151"/>
      <c r="J265" s="68"/>
      <c r="K265" s="67"/>
      <c r="L265" s="67"/>
      <c r="M265" s="67"/>
      <c r="N265" s="166"/>
      <c r="O265" s="67"/>
      <c r="P265" s="67"/>
      <c r="Q265" s="67"/>
    </row>
    <row r="266" spans="1:17" s="24" customFormat="1" ht="12">
      <c r="A266" s="5" t="s">
        <v>58</v>
      </c>
      <c r="B266" s="5"/>
      <c r="C266" s="5"/>
      <c r="D266" s="13" t="s">
        <v>59</v>
      </c>
      <c r="E266" s="118">
        <f>E267+E293+E375+E332</f>
        <v>52410.7</v>
      </c>
      <c r="F266" s="118">
        <f aca="true" t="shared" si="123" ref="F266:Q266">F267+F293+F375+F332</f>
        <v>52275.7</v>
      </c>
      <c r="G266" s="118">
        <f t="shared" si="123"/>
        <v>-135</v>
      </c>
      <c r="H266" s="118">
        <f t="shared" si="123"/>
        <v>0</v>
      </c>
      <c r="I266" s="118">
        <f t="shared" si="123"/>
        <v>0</v>
      </c>
      <c r="J266" s="118">
        <f t="shared" si="123"/>
        <v>0</v>
      </c>
      <c r="K266" s="118">
        <f t="shared" si="123"/>
        <v>0</v>
      </c>
      <c r="L266" s="118">
        <f t="shared" si="123"/>
        <v>0</v>
      </c>
      <c r="M266" s="118">
        <f t="shared" si="123"/>
        <v>0</v>
      </c>
      <c r="N266" s="118">
        <f t="shared" si="123"/>
        <v>0</v>
      </c>
      <c r="O266" s="118">
        <f t="shared" si="123"/>
        <v>0</v>
      </c>
      <c r="P266" s="118">
        <f t="shared" si="123"/>
        <v>0</v>
      </c>
      <c r="Q266" s="118">
        <f t="shared" si="123"/>
        <v>0</v>
      </c>
    </row>
    <row r="267" spans="1:17" s="24" customFormat="1" ht="12" hidden="1">
      <c r="A267" s="5" t="s">
        <v>64</v>
      </c>
      <c r="B267" s="16"/>
      <c r="C267" s="5"/>
      <c r="D267" s="13" t="s">
        <v>65</v>
      </c>
      <c r="E267" s="118">
        <f>E268+E290+E278+E285</f>
        <v>5966.1</v>
      </c>
      <c r="F267" s="118">
        <f>F268+F290+F278+F285</f>
        <v>5966.1</v>
      </c>
      <c r="G267" s="118">
        <f aca="true" t="shared" si="124" ref="G267:Q267">G268+G290+G278+G285</f>
        <v>0</v>
      </c>
      <c r="H267" s="118">
        <f t="shared" si="124"/>
        <v>0</v>
      </c>
      <c r="I267" s="118">
        <f t="shared" si="124"/>
        <v>0</v>
      </c>
      <c r="J267" s="118">
        <f t="shared" si="124"/>
        <v>0</v>
      </c>
      <c r="K267" s="118">
        <f t="shared" si="124"/>
        <v>0</v>
      </c>
      <c r="L267" s="118">
        <f t="shared" si="124"/>
        <v>0</v>
      </c>
      <c r="M267" s="118">
        <f t="shared" si="124"/>
        <v>0</v>
      </c>
      <c r="N267" s="118">
        <f t="shared" si="124"/>
        <v>0</v>
      </c>
      <c r="O267" s="118">
        <f t="shared" si="124"/>
        <v>0</v>
      </c>
      <c r="P267" s="118">
        <f t="shared" si="124"/>
        <v>0</v>
      </c>
      <c r="Q267" s="118">
        <f t="shared" si="124"/>
        <v>0</v>
      </c>
    </row>
    <row r="268" spans="1:17" s="24" customFormat="1" ht="25.5" hidden="1">
      <c r="A268" s="5"/>
      <c r="B268" s="62" t="s">
        <v>317</v>
      </c>
      <c r="C268" s="11"/>
      <c r="D268" s="59" t="s">
        <v>126</v>
      </c>
      <c r="E268" s="92">
        <f aca="true" t="shared" si="125" ref="E268:Q269">E269</f>
        <v>0</v>
      </c>
      <c r="F268" s="92">
        <f t="shared" si="125"/>
        <v>0</v>
      </c>
      <c r="G268" s="70">
        <f t="shared" si="125"/>
        <v>0</v>
      </c>
      <c r="H268" s="70">
        <f t="shared" si="125"/>
        <v>0</v>
      </c>
      <c r="I268" s="154">
        <f t="shared" si="125"/>
        <v>0</v>
      </c>
      <c r="J268" s="70">
        <f t="shared" si="125"/>
        <v>0</v>
      </c>
      <c r="K268" s="70">
        <f t="shared" si="125"/>
        <v>0</v>
      </c>
      <c r="L268" s="70">
        <f t="shared" si="125"/>
        <v>0</v>
      </c>
      <c r="M268" s="70">
        <f t="shared" si="125"/>
        <v>0</v>
      </c>
      <c r="N268" s="172">
        <f t="shared" si="125"/>
        <v>0</v>
      </c>
      <c r="O268" s="70">
        <f t="shared" si="125"/>
        <v>0</v>
      </c>
      <c r="P268" s="70">
        <f t="shared" si="125"/>
        <v>0</v>
      </c>
      <c r="Q268" s="70">
        <f t="shared" si="125"/>
        <v>0</v>
      </c>
    </row>
    <row r="269" spans="1:17" s="24" customFormat="1" ht="25.5" hidden="1">
      <c r="A269" s="5"/>
      <c r="B269" s="80" t="s">
        <v>321</v>
      </c>
      <c r="C269" s="40"/>
      <c r="D269" s="60" t="s">
        <v>128</v>
      </c>
      <c r="E269" s="77">
        <f>E270</f>
        <v>0</v>
      </c>
      <c r="F269" s="77">
        <f t="shared" si="125"/>
        <v>0</v>
      </c>
      <c r="G269" s="67">
        <f t="shared" si="125"/>
        <v>0</v>
      </c>
      <c r="H269" s="67">
        <f t="shared" si="125"/>
        <v>0</v>
      </c>
      <c r="I269" s="69">
        <f t="shared" si="125"/>
        <v>0</v>
      </c>
      <c r="J269" s="67">
        <f t="shared" si="125"/>
        <v>0</v>
      </c>
      <c r="K269" s="67">
        <f t="shared" si="125"/>
        <v>0</v>
      </c>
      <c r="L269" s="67">
        <f t="shared" si="125"/>
        <v>0</v>
      </c>
      <c r="M269" s="67">
        <f t="shared" si="125"/>
        <v>0</v>
      </c>
      <c r="N269" s="166">
        <f t="shared" si="125"/>
        <v>0</v>
      </c>
      <c r="O269" s="67">
        <f t="shared" si="125"/>
        <v>0</v>
      </c>
      <c r="P269" s="67">
        <f t="shared" si="125"/>
        <v>0</v>
      </c>
      <c r="Q269" s="67">
        <f t="shared" si="125"/>
        <v>0</v>
      </c>
    </row>
    <row r="270" spans="1:17" s="24" customFormat="1" ht="24" hidden="1">
      <c r="A270" s="5"/>
      <c r="B270" s="65" t="s">
        <v>322</v>
      </c>
      <c r="C270" s="40"/>
      <c r="D270" s="98" t="s">
        <v>325</v>
      </c>
      <c r="E270" s="77">
        <f>E275+E271+E273</f>
        <v>0</v>
      </c>
      <c r="F270" s="77">
        <f aca="true" t="shared" si="126" ref="F270:Q270">F275+F271+F273</f>
        <v>0</v>
      </c>
      <c r="G270" s="77">
        <f t="shared" si="126"/>
        <v>0</v>
      </c>
      <c r="H270" s="77">
        <f t="shared" si="126"/>
        <v>0</v>
      </c>
      <c r="I270" s="94">
        <f t="shared" si="126"/>
        <v>0</v>
      </c>
      <c r="J270" s="77">
        <f t="shared" si="126"/>
        <v>0</v>
      </c>
      <c r="K270" s="77">
        <f t="shared" si="126"/>
        <v>0</v>
      </c>
      <c r="L270" s="77">
        <f t="shared" si="126"/>
        <v>0</v>
      </c>
      <c r="M270" s="77">
        <f t="shared" si="126"/>
        <v>0</v>
      </c>
      <c r="N270" s="168">
        <f t="shared" si="126"/>
        <v>0</v>
      </c>
      <c r="O270" s="77">
        <f t="shared" si="126"/>
        <v>0</v>
      </c>
      <c r="P270" s="77">
        <f t="shared" si="126"/>
        <v>0</v>
      </c>
      <c r="Q270" s="77">
        <f t="shared" si="126"/>
        <v>0</v>
      </c>
    </row>
    <row r="271" spans="1:17" s="24" customFormat="1" ht="48" hidden="1">
      <c r="A271" s="5"/>
      <c r="B271" s="65" t="s">
        <v>438</v>
      </c>
      <c r="C271" s="40"/>
      <c r="D271" s="98" t="s">
        <v>439</v>
      </c>
      <c r="E271" s="77">
        <f>E272</f>
        <v>0</v>
      </c>
      <c r="F271" s="77">
        <f aca="true" t="shared" si="127" ref="F271:Q271">F272</f>
        <v>0</v>
      </c>
      <c r="G271" s="77">
        <f t="shared" si="127"/>
        <v>0</v>
      </c>
      <c r="H271" s="77">
        <f t="shared" si="127"/>
        <v>0</v>
      </c>
      <c r="I271" s="94">
        <f t="shared" si="127"/>
        <v>0</v>
      </c>
      <c r="J271" s="77">
        <f t="shared" si="127"/>
        <v>0</v>
      </c>
      <c r="K271" s="77">
        <f t="shared" si="127"/>
        <v>0</v>
      </c>
      <c r="L271" s="77">
        <f t="shared" si="127"/>
        <v>0</v>
      </c>
      <c r="M271" s="77">
        <f t="shared" si="127"/>
        <v>0</v>
      </c>
      <c r="N271" s="168">
        <f t="shared" si="127"/>
        <v>0</v>
      </c>
      <c r="O271" s="77">
        <f t="shared" si="127"/>
        <v>0</v>
      </c>
      <c r="P271" s="77">
        <f t="shared" si="127"/>
        <v>0</v>
      </c>
      <c r="Q271" s="77">
        <f t="shared" si="127"/>
        <v>0</v>
      </c>
    </row>
    <row r="272" spans="1:17" s="24" customFormat="1" ht="38.25" hidden="1">
      <c r="A272" s="5"/>
      <c r="B272" s="65"/>
      <c r="C272" s="40" t="s">
        <v>10</v>
      </c>
      <c r="D272" s="73" t="s">
        <v>99</v>
      </c>
      <c r="E272" s="77"/>
      <c r="F272" s="128">
        <f>E272+SUM(G272:Q272)</f>
        <v>0</v>
      </c>
      <c r="G272" s="67"/>
      <c r="H272" s="67"/>
      <c r="I272" s="69"/>
      <c r="J272" s="67"/>
      <c r="K272" s="67"/>
      <c r="L272" s="67"/>
      <c r="M272" s="67"/>
      <c r="N272" s="166"/>
      <c r="O272" s="67"/>
      <c r="P272" s="67"/>
      <c r="Q272" s="67"/>
    </row>
    <row r="273" spans="1:17" s="24" customFormat="1" ht="48" hidden="1">
      <c r="A273" s="5"/>
      <c r="B273" s="65" t="s">
        <v>323</v>
      </c>
      <c r="C273" s="40"/>
      <c r="D273" s="98" t="s">
        <v>439</v>
      </c>
      <c r="E273" s="77">
        <f>E274</f>
        <v>0</v>
      </c>
      <c r="F273" s="77">
        <f aca="true" t="shared" si="128" ref="F273:Q273">F274</f>
        <v>0</v>
      </c>
      <c r="G273" s="77">
        <f t="shared" si="128"/>
        <v>0</v>
      </c>
      <c r="H273" s="77">
        <f t="shared" si="128"/>
        <v>0</v>
      </c>
      <c r="I273" s="94">
        <f t="shared" si="128"/>
        <v>0</v>
      </c>
      <c r="J273" s="77">
        <f t="shared" si="128"/>
        <v>0</v>
      </c>
      <c r="K273" s="77">
        <f t="shared" si="128"/>
        <v>0</v>
      </c>
      <c r="L273" s="77">
        <f t="shared" si="128"/>
        <v>0</v>
      </c>
      <c r="M273" s="77">
        <f t="shared" si="128"/>
        <v>0</v>
      </c>
      <c r="N273" s="168">
        <f t="shared" si="128"/>
        <v>0</v>
      </c>
      <c r="O273" s="77">
        <f t="shared" si="128"/>
        <v>0</v>
      </c>
      <c r="P273" s="77">
        <f t="shared" si="128"/>
        <v>0</v>
      </c>
      <c r="Q273" s="77">
        <f t="shared" si="128"/>
        <v>0</v>
      </c>
    </row>
    <row r="274" spans="1:17" s="24" customFormat="1" ht="38.25" hidden="1">
      <c r="A274" s="5"/>
      <c r="B274" s="65"/>
      <c r="C274" s="40" t="s">
        <v>10</v>
      </c>
      <c r="D274" s="73" t="s">
        <v>99</v>
      </c>
      <c r="E274" s="77"/>
      <c r="F274" s="91">
        <f>E274+SUM(G274:Q274)</f>
        <v>0</v>
      </c>
      <c r="G274" s="67"/>
      <c r="H274" s="67"/>
      <c r="I274" s="69"/>
      <c r="J274" s="67"/>
      <c r="K274" s="67"/>
      <c r="L274" s="67"/>
      <c r="M274" s="67"/>
      <c r="N274" s="166"/>
      <c r="O274" s="67"/>
      <c r="P274" s="67"/>
      <c r="Q274" s="67"/>
    </row>
    <row r="275" spans="1:17" s="24" customFormat="1" ht="48" hidden="1">
      <c r="A275" s="5"/>
      <c r="B275" s="65" t="s">
        <v>426</v>
      </c>
      <c r="C275" s="40"/>
      <c r="D275" s="98" t="s">
        <v>439</v>
      </c>
      <c r="E275" s="77">
        <f>E276+E277</f>
        <v>0</v>
      </c>
      <c r="F275" s="77">
        <f aca="true" t="shared" si="129" ref="F275:Q275">F276+F277</f>
        <v>0</v>
      </c>
      <c r="G275" s="67">
        <f t="shared" si="129"/>
        <v>0</v>
      </c>
      <c r="H275" s="67">
        <f t="shared" si="129"/>
        <v>0</v>
      </c>
      <c r="I275" s="69">
        <f t="shared" si="129"/>
        <v>0</v>
      </c>
      <c r="J275" s="67">
        <f t="shared" si="129"/>
        <v>0</v>
      </c>
      <c r="K275" s="67">
        <f t="shared" si="129"/>
        <v>0</v>
      </c>
      <c r="L275" s="67">
        <f t="shared" si="129"/>
        <v>0</v>
      </c>
      <c r="M275" s="67">
        <f t="shared" si="129"/>
        <v>0</v>
      </c>
      <c r="N275" s="166">
        <f t="shared" si="129"/>
        <v>0</v>
      </c>
      <c r="O275" s="67">
        <f t="shared" si="129"/>
        <v>0</v>
      </c>
      <c r="P275" s="67">
        <f t="shared" si="129"/>
        <v>0</v>
      </c>
      <c r="Q275" s="67">
        <f t="shared" si="129"/>
        <v>0</v>
      </c>
    </row>
    <row r="276" spans="1:17" s="24" customFormat="1" ht="12.75" hidden="1">
      <c r="A276" s="5"/>
      <c r="B276" s="65"/>
      <c r="C276" s="40" t="s">
        <v>6</v>
      </c>
      <c r="D276" s="66" t="s">
        <v>7</v>
      </c>
      <c r="E276" s="77">
        <v>0</v>
      </c>
      <c r="F276" s="91">
        <f>E276+SUM(G276:Q276)</f>
        <v>0</v>
      </c>
      <c r="G276" s="67"/>
      <c r="H276" s="67"/>
      <c r="I276" s="69"/>
      <c r="J276" s="67"/>
      <c r="K276" s="67"/>
      <c r="L276" s="67"/>
      <c r="M276" s="67"/>
      <c r="N276" s="166"/>
      <c r="O276" s="67"/>
      <c r="P276" s="67"/>
      <c r="Q276" s="67"/>
    </row>
    <row r="277" spans="1:17" s="24" customFormat="1" ht="38.25" hidden="1">
      <c r="A277" s="5"/>
      <c r="B277" s="80"/>
      <c r="C277" s="40" t="s">
        <v>10</v>
      </c>
      <c r="D277" s="73" t="s">
        <v>99</v>
      </c>
      <c r="E277" s="77"/>
      <c r="F277" s="91">
        <f>E277+SUM(G277:Q277)</f>
        <v>0</v>
      </c>
      <c r="G277" s="67"/>
      <c r="H277" s="67"/>
      <c r="I277" s="69"/>
      <c r="J277" s="67"/>
      <c r="K277" s="67"/>
      <c r="L277" s="67"/>
      <c r="M277" s="67"/>
      <c r="N277" s="166"/>
      <c r="O277" s="67"/>
      <c r="P277" s="67"/>
      <c r="Q277" s="67"/>
    </row>
    <row r="278" spans="1:17" s="23" customFormat="1" ht="51" hidden="1">
      <c r="A278" s="5"/>
      <c r="B278" s="62" t="s">
        <v>332</v>
      </c>
      <c r="C278" s="11"/>
      <c r="D278" s="82" t="s">
        <v>130</v>
      </c>
      <c r="E278" s="93">
        <f aca="true" t="shared" si="130" ref="E278:Q281">E279</f>
        <v>0</v>
      </c>
      <c r="F278" s="93">
        <f t="shared" si="130"/>
        <v>0</v>
      </c>
      <c r="G278" s="71">
        <f t="shared" si="130"/>
        <v>0</v>
      </c>
      <c r="H278" s="71">
        <f t="shared" si="130"/>
        <v>0</v>
      </c>
      <c r="I278" s="75">
        <f t="shared" si="130"/>
        <v>0</v>
      </c>
      <c r="J278" s="71">
        <f t="shared" si="130"/>
        <v>0</v>
      </c>
      <c r="K278" s="71">
        <f t="shared" si="130"/>
        <v>0</v>
      </c>
      <c r="L278" s="71">
        <f t="shared" si="130"/>
        <v>0</v>
      </c>
      <c r="M278" s="71">
        <f t="shared" si="130"/>
        <v>0</v>
      </c>
      <c r="N278" s="122">
        <f t="shared" si="130"/>
        <v>0</v>
      </c>
      <c r="O278" s="71">
        <f t="shared" si="130"/>
        <v>0</v>
      </c>
      <c r="P278" s="71">
        <f t="shared" si="130"/>
        <v>0</v>
      </c>
      <c r="Q278" s="71">
        <f t="shared" si="130"/>
        <v>0</v>
      </c>
    </row>
    <row r="279" spans="1:17" s="23" customFormat="1" ht="25.5" hidden="1">
      <c r="A279" s="5"/>
      <c r="B279" s="80" t="s">
        <v>359</v>
      </c>
      <c r="C279" s="40"/>
      <c r="D279" s="83" t="s">
        <v>133</v>
      </c>
      <c r="E279" s="77">
        <f t="shared" si="130"/>
        <v>0</v>
      </c>
      <c r="F279" s="77">
        <f t="shared" si="130"/>
        <v>0</v>
      </c>
      <c r="G279" s="67">
        <f t="shared" si="130"/>
        <v>0</v>
      </c>
      <c r="H279" s="67">
        <f t="shared" si="130"/>
        <v>0</v>
      </c>
      <c r="I279" s="69">
        <f t="shared" si="130"/>
        <v>0</v>
      </c>
      <c r="J279" s="67">
        <f t="shared" si="130"/>
        <v>0</v>
      </c>
      <c r="K279" s="67">
        <f t="shared" si="130"/>
        <v>0</v>
      </c>
      <c r="L279" s="67">
        <f t="shared" si="130"/>
        <v>0</v>
      </c>
      <c r="M279" s="67">
        <f t="shared" si="130"/>
        <v>0</v>
      </c>
      <c r="N279" s="166">
        <f t="shared" si="130"/>
        <v>0</v>
      </c>
      <c r="O279" s="67">
        <f t="shared" si="130"/>
        <v>0</v>
      </c>
      <c r="P279" s="67">
        <f t="shared" si="130"/>
        <v>0</v>
      </c>
      <c r="Q279" s="67">
        <f t="shared" si="130"/>
        <v>0</v>
      </c>
    </row>
    <row r="280" spans="1:17" s="23" customFormat="1" ht="25.5" hidden="1">
      <c r="A280" s="5"/>
      <c r="B280" s="65" t="s">
        <v>360</v>
      </c>
      <c r="C280" s="40"/>
      <c r="D280" s="81" t="s">
        <v>362</v>
      </c>
      <c r="E280" s="77">
        <f>E281+E283</f>
        <v>0</v>
      </c>
      <c r="F280" s="77">
        <f aca="true" t="shared" si="131" ref="F280:Q280">F281+F283</f>
        <v>0</v>
      </c>
      <c r="G280" s="77">
        <f t="shared" si="131"/>
        <v>0</v>
      </c>
      <c r="H280" s="77">
        <f t="shared" si="131"/>
        <v>0</v>
      </c>
      <c r="I280" s="94">
        <f t="shared" si="131"/>
        <v>0</v>
      </c>
      <c r="J280" s="77">
        <f t="shared" si="131"/>
        <v>0</v>
      </c>
      <c r="K280" s="77">
        <f t="shared" si="131"/>
        <v>0</v>
      </c>
      <c r="L280" s="77">
        <f t="shared" si="131"/>
        <v>0</v>
      </c>
      <c r="M280" s="77">
        <f t="shared" si="131"/>
        <v>0</v>
      </c>
      <c r="N280" s="168">
        <f t="shared" si="131"/>
        <v>0</v>
      </c>
      <c r="O280" s="77">
        <f t="shared" si="131"/>
        <v>0</v>
      </c>
      <c r="P280" s="77">
        <f t="shared" si="131"/>
        <v>0</v>
      </c>
      <c r="Q280" s="77">
        <f t="shared" si="131"/>
        <v>0</v>
      </c>
    </row>
    <row r="281" spans="1:17" s="23" customFormat="1" ht="25.5" hidden="1">
      <c r="A281" s="17"/>
      <c r="B281" s="65" t="s">
        <v>361</v>
      </c>
      <c r="C281" s="40"/>
      <c r="D281" s="81" t="s">
        <v>363</v>
      </c>
      <c r="E281" s="77">
        <f t="shared" si="130"/>
        <v>0</v>
      </c>
      <c r="F281" s="77">
        <f t="shared" si="130"/>
        <v>0</v>
      </c>
      <c r="G281" s="67">
        <f t="shared" si="130"/>
        <v>0</v>
      </c>
      <c r="H281" s="67">
        <f t="shared" si="130"/>
        <v>0</v>
      </c>
      <c r="I281" s="69">
        <f t="shared" si="130"/>
        <v>0</v>
      </c>
      <c r="J281" s="67">
        <f t="shared" si="130"/>
        <v>0</v>
      </c>
      <c r="K281" s="67">
        <f t="shared" si="130"/>
        <v>0</v>
      </c>
      <c r="L281" s="67">
        <f t="shared" si="130"/>
        <v>0</v>
      </c>
      <c r="M281" s="67">
        <f t="shared" si="130"/>
        <v>0</v>
      </c>
      <c r="N281" s="166">
        <f t="shared" si="130"/>
        <v>0</v>
      </c>
      <c r="O281" s="67">
        <f t="shared" si="130"/>
        <v>0</v>
      </c>
      <c r="P281" s="67">
        <f t="shared" si="130"/>
        <v>0</v>
      </c>
      <c r="Q281" s="67">
        <f t="shared" si="130"/>
        <v>0</v>
      </c>
    </row>
    <row r="282" spans="1:17" s="23" customFormat="1" ht="25.5" hidden="1">
      <c r="A282" s="17"/>
      <c r="B282" s="65"/>
      <c r="C282" s="40" t="s">
        <v>3</v>
      </c>
      <c r="D282" s="66" t="s">
        <v>95</v>
      </c>
      <c r="E282" s="67"/>
      <c r="F282" s="91">
        <f>E282+SUM(G282:Q282)</f>
        <v>0</v>
      </c>
      <c r="G282" s="67"/>
      <c r="H282" s="67"/>
      <c r="I282" s="69"/>
      <c r="J282" s="67"/>
      <c r="K282" s="67"/>
      <c r="L282" s="67"/>
      <c r="M282" s="67"/>
      <c r="N282" s="166"/>
      <c r="O282" s="67"/>
      <c r="P282" s="67"/>
      <c r="Q282" s="67"/>
    </row>
    <row r="283" spans="1:17" s="23" customFormat="1" ht="25.5" hidden="1">
      <c r="A283" s="17"/>
      <c r="B283" s="65" t="s">
        <v>427</v>
      </c>
      <c r="C283" s="40"/>
      <c r="D283" s="81" t="s">
        <v>363</v>
      </c>
      <c r="E283" s="99">
        <f>E284</f>
        <v>0</v>
      </c>
      <c r="F283" s="99">
        <f aca="true" t="shared" si="132" ref="F283:Q283">F284</f>
        <v>0</v>
      </c>
      <c r="G283" s="99">
        <f t="shared" si="132"/>
        <v>0</v>
      </c>
      <c r="H283" s="99">
        <f t="shared" si="132"/>
        <v>0</v>
      </c>
      <c r="I283" s="158">
        <f t="shared" si="132"/>
        <v>0</v>
      </c>
      <c r="J283" s="99">
        <f t="shared" si="132"/>
        <v>0</v>
      </c>
      <c r="K283" s="99">
        <f t="shared" si="132"/>
        <v>0</v>
      </c>
      <c r="L283" s="99">
        <f t="shared" si="132"/>
        <v>0</v>
      </c>
      <c r="M283" s="99">
        <f t="shared" si="132"/>
        <v>0</v>
      </c>
      <c r="N283" s="175">
        <f t="shared" si="132"/>
        <v>0</v>
      </c>
      <c r="O283" s="99">
        <f t="shared" si="132"/>
        <v>0</v>
      </c>
      <c r="P283" s="99">
        <f t="shared" si="132"/>
        <v>0</v>
      </c>
      <c r="Q283" s="99">
        <f t="shared" si="132"/>
        <v>0</v>
      </c>
    </row>
    <row r="284" spans="1:17" s="23" customFormat="1" ht="25.5" hidden="1">
      <c r="A284" s="17"/>
      <c r="B284" s="65"/>
      <c r="C284" s="40" t="s">
        <v>11</v>
      </c>
      <c r="D284" s="66" t="s">
        <v>12</v>
      </c>
      <c r="E284" s="99"/>
      <c r="F284" s="91">
        <f>E284+SUM(G284:Q284)</f>
        <v>0</v>
      </c>
      <c r="G284" s="67"/>
      <c r="H284" s="67"/>
      <c r="I284" s="69"/>
      <c r="J284" s="67"/>
      <c r="K284" s="67"/>
      <c r="L284" s="67"/>
      <c r="M284" s="67"/>
      <c r="N284" s="166"/>
      <c r="O284" s="67"/>
      <c r="P284" s="67"/>
      <c r="Q284" s="67"/>
    </row>
    <row r="285" spans="1:17" s="23" customFormat="1" ht="38.25" hidden="1">
      <c r="A285" s="17"/>
      <c r="B285" s="62" t="s">
        <v>364</v>
      </c>
      <c r="C285" s="11"/>
      <c r="D285" s="82" t="s">
        <v>134</v>
      </c>
      <c r="E285" s="93">
        <f aca="true" t="shared" si="133" ref="E285:Q288">E286</f>
        <v>300</v>
      </c>
      <c r="F285" s="93">
        <f t="shared" si="133"/>
        <v>300</v>
      </c>
      <c r="G285" s="71">
        <f t="shared" si="133"/>
        <v>0</v>
      </c>
      <c r="H285" s="71">
        <f t="shared" si="133"/>
        <v>0</v>
      </c>
      <c r="I285" s="75">
        <f t="shared" si="133"/>
        <v>0</v>
      </c>
      <c r="J285" s="71">
        <f t="shared" si="133"/>
        <v>0</v>
      </c>
      <c r="K285" s="71">
        <f t="shared" si="133"/>
        <v>0</v>
      </c>
      <c r="L285" s="71">
        <f t="shared" si="133"/>
        <v>0</v>
      </c>
      <c r="M285" s="71">
        <f t="shared" si="133"/>
        <v>0</v>
      </c>
      <c r="N285" s="122">
        <f t="shared" si="133"/>
        <v>0</v>
      </c>
      <c r="O285" s="71">
        <f t="shared" si="133"/>
        <v>0</v>
      </c>
      <c r="P285" s="71">
        <f t="shared" si="133"/>
        <v>0</v>
      </c>
      <c r="Q285" s="71">
        <f t="shared" si="133"/>
        <v>0</v>
      </c>
    </row>
    <row r="286" spans="1:17" s="23" customFormat="1" ht="25.5" hidden="1">
      <c r="A286" s="17"/>
      <c r="B286" s="80" t="s">
        <v>378</v>
      </c>
      <c r="C286" s="40"/>
      <c r="D286" s="83" t="s">
        <v>136</v>
      </c>
      <c r="E286" s="91">
        <f t="shared" si="133"/>
        <v>300</v>
      </c>
      <c r="F286" s="91">
        <f t="shared" si="133"/>
        <v>300</v>
      </c>
      <c r="G286" s="63">
        <f t="shared" si="133"/>
        <v>0</v>
      </c>
      <c r="H286" s="63">
        <f t="shared" si="133"/>
        <v>0</v>
      </c>
      <c r="I286" s="76">
        <f t="shared" si="133"/>
        <v>0</v>
      </c>
      <c r="J286" s="63">
        <f t="shared" si="133"/>
        <v>0</v>
      </c>
      <c r="K286" s="63">
        <f t="shared" si="133"/>
        <v>0</v>
      </c>
      <c r="L286" s="63">
        <f t="shared" si="133"/>
        <v>0</v>
      </c>
      <c r="M286" s="63">
        <f t="shared" si="133"/>
        <v>0</v>
      </c>
      <c r="N286" s="170">
        <f t="shared" si="133"/>
        <v>0</v>
      </c>
      <c r="O286" s="63">
        <f t="shared" si="133"/>
        <v>0</v>
      </c>
      <c r="P286" s="63">
        <f t="shared" si="133"/>
        <v>0</v>
      </c>
      <c r="Q286" s="63">
        <f t="shared" si="133"/>
        <v>0</v>
      </c>
    </row>
    <row r="287" spans="1:17" s="23" customFormat="1" ht="25.5" hidden="1">
      <c r="A287" s="17"/>
      <c r="B287" s="65" t="s">
        <v>379</v>
      </c>
      <c r="C287" s="40"/>
      <c r="D287" s="81" t="s">
        <v>381</v>
      </c>
      <c r="E287" s="91">
        <f t="shared" si="133"/>
        <v>300</v>
      </c>
      <c r="F287" s="91">
        <f t="shared" si="133"/>
        <v>300</v>
      </c>
      <c r="G287" s="63">
        <f t="shared" si="133"/>
        <v>0</v>
      </c>
      <c r="H287" s="63">
        <f t="shared" si="133"/>
        <v>0</v>
      </c>
      <c r="I287" s="76">
        <f t="shared" si="133"/>
        <v>0</v>
      </c>
      <c r="J287" s="63">
        <f t="shared" si="133"/>
        <v>0</v>
      </c>
      <c r="K287" s="63">
        <f t="shared" si="133"/>
        <v>0</v>
      </c>
      <c r="L287" s="63">
        <f t="shared" si="133"/>
        <v>0</v>
      </c>
      <c r="M287" s="63">
        <f t="shared" si="133"/>
        <v>0</v>
      </c>
      <c r="N287" s="170">
        <f t="shared" si="133"/>
        <v>0</v>
      </c>
      <c r="O287" s="63">
        <f t="shared" si="133"/>
        <v>0</v>
      </c>
      <c r="P287" s="63">
        <f t="shared" si="133"/>
        <v>0</v>
      </c>
      <c r="Q287" s="63">
        <f t="shared" si="133"/>
        <v>0</v>
      </c>
    </row>
    <row r="288" spans="1:17" s="23" customFormat="1" ht="12.75" hidden="1">
      <c r="A288" s="17"/>
      <c r="B288" s="65" t="s">
        <v>380</v>
      </c>
      <c r="C288" s="40"/>
      <c r="D288" s="81" t="s">
        <v>382</v>
      </c>
      <c r="E288" s="91">
        <f t="shared" si="133"/>
        <v>300</v>
      </c>
      <c r="F288" s="91">
        <f t="shared" si="133"/>
        <v>300</v>
      </c>
      <c r="G288" s="63">
        <f t="shared" si="133"/>
        <v>0</v>
      </c>
      <c r="H288" s="63">
        <f t="shared" si="133"/>
        <v>0</v>
      </c>
      <c r="I288" s="76">
        <f t="shared" si="133"/>
        <v>0</v>
      </c>
      <c r="J288" s="63">
        <f t="shared" si="133"/>
        <v>0</v>
      </c>
      <c r="K288" s="63">
        <f t="shared" si="133"/>
        <v>0</v>
      </c>
      <c r="L288" s="63">
        <f t="shared" si="133"/>
        <v>0</v>
      </c>
      <c r="M288" s="63">
        <f t="shared" si="133"/>
        <v>0</v>
      </c>
      <c r="N288" s="170">
        <f t="shared" si="133"/>
        <v>0</v>
      </c>
      <c r="O288" s="63">
        <f t="shared" si="133"/>
        <v>0</v>
      </c>
      <c r="P288" s="63">
        <f t="shared" si="133"/>
        <v>0</v>
      </c>
      <c r="Q288" s="63">
        <f t="shared" si="133"/>
        <v>0</v>
      </c>
    </row>
    <row r="289" spans="1:17" s="23" customFormat="1" ht="25.5" hidden="1">
      <c r="A289" s="17"/>
      <c r="B289" s="65"/>
      <c r="C289" s="40" t="s">
        <v>3</v>
      </c>
      <c r="D289" s="66" t="s">
        <v>95</v>
      </c>
      <c r="E289" s="77">
        <v>300</v>
      </c>
      <c r="F289" s="91">
        <f>E289+SUM(G289:Q289)</f>
        <v>300</v>
      </c>
      <c r="G289" s="63"/>
      <c r="H289" s="63"/>
      <c r="I289" s="152"/>
      <c r="J289" s="64"/>
      <c r="K289" s="63"/>
      <c r="L289" s="63"/>
      <c r="M289" s="63"/>
      <c r="N289" s="170"/>
      <c r="O289" s="63"/>
      <c r="P289" s="63"/>
      <c r="Q289" s="63"/>
    </row>
    <row r="290" spans="1:17" s="24" customFormat="1" ht="25.5" hidden="1">
      <c r="A290" s="5"/>
      <c r="B290" s="62" t="s">
        <v>413</v>
      </c>
      <c r="C290" s="11"/>
      <c r="D290" s="82" t="s">
        <v>140</v>
      </c>
      <c r="E290" s="93">
        <f aca="true" t="shared" si="134" ref="E290:Q291">E291</f>
        <v>5666.1</v>
      </c>
      <c r="F290" s="93">
        <f t="shared" si="134"/>
        <v>5666.1</v>
      </c>
      <c r="G290" s="71">
        <f t="shared" si="134"/>
        <v>0</v>
      </c>
      <c r="H290" s="71">
        <f t="shared" si="134"/>
        <v>0</v>
      </c>
      <c r="I290" s="75">
        <f t="shared" si="134"/>
        <v>0</v>
      </c>
      <c r="J290" s="71">
        <f t="shared" si="134"/>
        <v>0</v>
      </c>
      <c r="K290" s="71">
        <f t="shared" si="134"/>
        <v>0</v>
      </c>
      <c r="L290" s="71">
        <f t="shared" si="134"/>
        <v>0</v>
      </c>
      <c r="M290" s="71">
        <f t="shared" si="134"/>
        <v>0</v>
      </c>
      <c r="N290" s="122">
        <f t="shared" si="134"/>
        <v>0</v>
      </c>
      <c r="O290" s="71">
        <f t="shared" si="134"/>
        <v>0</v>
      </c>
      <c r="P290" s="71">
        <f t="shared" si="134"/>
        <v>0</v>
      </c>
      <c r="Q290" s="71">
        <f t="shared" si="134"/>
        <v>0</v>
      </c>
    </row>
    <row r="291" spans="1:17" s="24" customFormat="1" ht="25.5" hidden="1">
      <c r="A291" s="5"/>
      <c r="B291" s="65" t="s">
        <v>414</v>
      </c>
      <c r="C291" s="40"/>
      <c r="D291" s="56" t="s">
        <v>103</v>
      </c>
      <c r="E291" s="77">
        <f t="shared" si="134"/>
        <v>5666.1</v>
      </c>
      <c r="F291" s="77">
        <f t="shared" si="134"/>
        <v>5666.1</v>
      </c>
      <c r="G291" s="67">
        <f t="shared" si="134"/>
        <v>0</v>
      </c>
      <c r="H291" s="67">
        <f t="shared" si="134"/>
        <v>0</v>
      </c>
      <c r="I291" s="69">
        <f t="shared" si="134"/>
        <v>0</v>
      </c>
      <c r="J291" s="67">
        <f t="shared" si="134"/>
        <v>0</v>
      </c>
      <c r="K291" s="67">
        <f t="shared" si="134"/>
        <v>0</v>
      </c>
      <c r="L291" s="67">
        <f t="shared" si="134"/>
        <v>0</v>
      </c>
      <c r="M291" s="67">
        <f t="shared" si="134"/>
        <v>0</v>
      </c>
      <c r="N291" s="166">
        <f t="shared" si="134"/>
        <v>0</v>
      </c>
      <c r="O291" s="67">
        <f t="shared" si="134"/>
        <v>0</v>
      </c>
      <c r="P291" s="67">
        <f t="shared" si="134"/>
        <v>0</v>
      </c>
      <c r="Q291" s="67">
        <f t="shared" si="134"/>
        <v>0</v>
      </c>
    </row>
    <row r="292" spans="1:17" s="24" customFormat="1" ht="38.25" hidden="1">
      <c r="A292" s="5"/>
      <c r="B292" s="55"/>
      <c r="C292" s="84" t="s">
        <v>10</v>
      </c>
      <c r="D292" s="73" t="s">
        <v>99</v>
      </c>
      <c r="E292" s="77">
        <v>5666.1</v>
      </c>
      <c r="F292" s="91">
        <f>E292+SUM(G292:Q292)</f>
        <v>5666.1</v>
      </c>
      <c r="G292" s="67"/>
      <c r="H292" s="67"/>
      <c r="I292" s="69"/>
      <c r="J292" s="67"/>
      <c r="K292" s="67"/>
      <c r="L292" s="67"/>
      <c r="M292" s="67"/>
      <c r="N292" s="166"/>
      <c r="O292" s="67"/>
      <c r="P292" s="67"/>
      <c r="Q292" s="67"/>
    </row>
    <row r="293" spans="1:17" s="24" customFormat="1" ht="12.75" hidden="1">
      <c r="A293" s="11" t="s">
        <v>60</v>
      </c>
      <c r="B293" s="65"/>
      <c r="C293" s="40"/>
      <c r="D293" s="111" t="s">
        <v>61</v>
      </c>
      <c r="E293" s="93">
        <f>E329+E294+E321+E326</f>
        <v>6800</v>
      </c>
      <c r="F293" s="93">
        <f aca="true" t="shared" si="135" ref="F293:Q293">F329+F294+F321+F326</f>
        <v>6800</v>
      </c>
      <c r="G293" s="93">
        <f t="shared" si="135"/>
        <v>0</v>
      </c>
      <c r="H293" s="93">
        <f t="shared" si="135"/>
        <v>0</v>
      </c>
      <c r="I293" s="93">
        <f t="shared" si="135"/>
        <v>0</v>
      </c>
      <c r="J293" s="93">
        <f t="shared" si="135"/>
        <v>0</v>
      </c>
      <c r="K293" s="93">
        <f t="shared" si="135"/>
        <v>0</v>
      </c>
      <c r="L293" s="93">
        <f t="shared" si="135"/>
        <v>0</v>
      </c>
      <c r="M293" s="93">
        <f t="shared" si="135"/>
        <v>0</v>
      </c>
      <c r="N293" s="167">
        <f t="shared" si="135"/>
        <v>0</v>
      </c>
      <c r="O293" s="93">
        <f t="shared" si="135"/>
        <v>0</v>
      </c>
      <c r="P293" s="93">
        <f t="shared" si="135"/>
        <v>0</v>
      </c>
      <c r="Q293" s="93">
        <f t="shared" si="135"/>
        <v>0</v>
      </c>
    </row>
    <row r="294" spans="1:17" s="23" customFormat="1" ht="51" hidden="1">
      <c r="A294" s="5"/>
      <c r="B294" s="62" t="s">
        <v>332</v>
      </c>
      <c r="C294" s="11"/>
      <c r="D294" s="82" t="s">
        <v>130</v>
      </c>
      <c r="E294" s="93">
        <f aca="true" t="shared" si="136" ref="E294:Q294">E295+E311</f>
        <v>6500</v>
      </c>
      <c r="F294" s="93">
        <f t="shared" si="136"/>
        <v>6500</v>
      </c>
      <c r="G294" s="71">
        <f t="shared" si="136"/>
        <v>0</v>
      </c>
      <c r="H294" s="71">
        <f t="shared" si="136"/>
        <v>0</v>
      </c>
      <c r="I294" s="75">
        <f t="shared" si="136"/>
        <v>0</v>
      </c>
      <c r="J294" s="71">
        <f t="shared" si="136"/>
        <v>0</v>
      </c>
      <c r="K294" s="71">
        <f t="shared" si="136"/>
        <v>0</v>
      </c>
      <c r="L294" s="71">
        <f t="shared" si="136"/>
        <v>0</v>
      </c>
      <c r="M294" s="71">
        <f t="shared" si="136"/>
        <v>0</v>
      </c>
      <c r="N294" s="122">
        <f t="shared" si="136"/>
        <v>0</v>
      </c>
      <c r="O294" s="71">
        <f t="shared" si="136"/>
        <v>0</v>
      </c>
      <c r="P294" s="71">
        <f t="shared" si="136"/>
        <v>0</v>
      </c>
      <c r="Q294" s="71">
        <f t="shared" si="136"/>
        <v>0</v>
      </c>
    </row>
    <row r="295" spans="1:17" s="23" customFormat="1" ht="27.75" customHeight="1" hidden="1">
      <c r="A295" s="5"/>
      <c r="B295" s="80" t="s">
        <v>333</v>
      </c>
      <c r="C295" s="40"/>
      <c r="D295" s="83" t="s">
        <v>131</v>
      </c>
      <c r="E295" s="77">
        <f>E296+E299+E302+E305+E308</f>
        <v>6500</v>
      </c>
      <c r="F295" s="77">
        <f aca="true" t="shared" si="137" ref="F295:Q295">F296+F299+F302+F305+F308</f>
        <v>6500</v>
      </c>
      <c r="G295" s="77">
        <f t="shared" si="137"/>
        <v>0</v>
      </c>
      <c r="H295" s="77">
        <f t="shared" si="137"/>
        <v>0</v>
      </c>
      <c r="I295" s="77">
        <f t="shared" si="137"/>
        <v>0</v>
      </c>
      <c r="J295" s="77">
        <f t="shared" si="137"/>
        <v>0</v>
      </c>
      <c r="K295" s="77">
        <f t="shared" si="137"/>
        <v>0</v>
      </c>
      <c r="L295" s="77">
        <f t="shared" si="137"/>
        <v>0</v>
      </c>
      <c r="M295" s="77">
        <f t="shared" si="137"/>
        <v>0</v>
      </c>
      <c r="N295" s="77">
        <f t="shared" si="137"/>
        <v>0</v>
      </c>
      <c r="O295" s="77">
        <f t="shared" si="137"/>
        <v>0</v>
      </c>
      <c r="P295" s="77">
        <f t="shared" si="137"/>
        <v>0</v>
      </c>
      <c r="Q295" s="77">
        <f t="shared" si="137"/>
        <v>0</v>
      </c>
    </row>
    <row r="296" spans="1:17" s="23" customFormat="1" ht="77.25" customHeight="1" hidden="1">
      <c r="A296" s="17"/>
      <c r="B296" s="65" t="s">
        <v>334</v>
      </c>
      <c r="C296" s="40"/>
      <c r="D296" s="81" t="s">
        <v>336</v>
      </c>
      <c r="E296" s="77">
        <f>E297</f>
        <v>0</v>
      </c>
      <c r="F296" s="77">
        <f aca="true" t="shared" si="138" ref="F296:Q297">F297</f>
        <v>0</v>
      </c>
      <c r="G296" s="67">
        <f t="shared" si="138"/>
        <v>0</v>
      </c>
      <c r="H296" s="67">
        <f t="shared" si="138"/>
        <v>0</v>
      </c>
      <c r="I296" s="69">
        <f t="shared" si="138"/>
        <v>0</v>
      </c>
      <c r="J296" s="67">
        <f t="shared" si="138"/>
        <v>0</v>
      </c>
      <c r="K296" s="67">
        <f t="shared" si="138"/>
        <v>0</v>
      </c>
      <c r="L296" s="67">
        <f t="shared" si="138"/>
        <v>0</v>
      </c>
      <c r="M296" s="67">
        <f t="shared" si="138"/>
        <v>0</v>
      </c>
      <c r="N296" s="166">
        <f t="shared" si="138"/>
        <v>0</v>
      </c>
      <c r="O296" s="67">
        <f t="shared" si="138"/>
        <v>0</v>
      </c>
      <c r="P296" s="67">
        <f t="shared" si="138"/>
        <v>0</v>
      </c>
      <c r="Q296" s="67">
        <f t="shared" si="138"/>
        <v>0</v>
      </c>
    </row>
    <row r="297" spans="1:17" s="23" customFormat="1" ht="42" customHeight="1" hidden="1">
      <c r="A297" s="5"/>
      <c r="B297" s="65" t="s">
        <v>335</v>
      </c>
      <c r="C297" s="40"/>
      <c r="D297" s="81" t="s">
        <v>337</v>
      </c>
      <c r="E297" s="77">
        <f>E298</f>
        <v>0</v>
      </c>
      <c r="F297" s="77">
        <f t="shared" si="138"/>
        <v>0</v>
      </c>
      <c r="G297" s="67">
        <f t="shared" si="138"/>
        <v>0</v>
      </c>
      <c r="H297" s="67">
        <f t="shared" si="138"/>
        <v>0</v>
      </c>
      <c r="I297" s="69">
        <f t="shared" si="138"/>
        <v>0</v>
      </c>
      <c r="J297" s="67">
        <f t="shared" si="138"/>
        <v>0</v>
      </c>
      <c r="K297" s="67">
        <f t="shared" si="138"/>
        <v>0</v>
      </c>
      <c r="L297" s="67">
        <f t="shared" si="138"/>
        <v>0</v>
      </c>
      <c r="M297" s="67">
        <f t="shared" si="138"/>
        <v>0</v>
      </c>
      <c r="N297" s="166">
        <f t="shared" si="138"/>
        <v>0</v>
      </c>
      <c r="O297" s="67">
        <f t="shared" si="138"/>
        <v>0</v>
      </c>
      <c r="P297" s="67">
        <f t="shared" si="138"/>
        <v>0</v>
      </c>
      <c r="Q297" s="67">
        <f t="shared" si="138"/>
        <v>0</v>
      </c>
    </row>
    <row r="298" spans="1:17" s="23" customFormat="1" ht="38.25" hidden="1">
      <c r="A298" s="5"/>
      <c r="B298" s="65"/>
      <c r="C298" s="40" t="s">
        <v>10</v>
      </c>
      <c r="D298" s="107" t="s">
        <v>99</v>
      </c>
      <c r="E298" s="77">
        <v>0</v>
      </c>
      <c r="F298" s="91">
        <f>E298+SUM(G298:Q298)</f>
        <v>0</v>
      </c>
      <c r="G298" s="67"/>
      <c r="H298" s="67"/>
      <c r="I298" s="151"/>
      <c r="J298" s="68"/>
      <c r="K298" s="67"/>
      <c r="L298" s="67"/>
      <c r="M298" s="67"/>
      <c r="N298" s="166"/>
      <c r="O298" s="67"/>
      <c r="P298" s="67"/>
      <c r="Q298" s="67"/>
    </row>
    <row r="299" spans="1:17" s="23" customFormat="1" ht="45.75" customHeight="1" hidden="1">
      <c r="A299" s="5"/>
      <c r="B299" s="65" t="s">
        <v>338</v>
      </c>
      <c r="C299" s="40"/>
      <c r="D299" s="81" t="s">
        <v>155</v>
      </c>
      <c r="E299" s="77">
        <f>E300</f>
        <v>0</v>
      </c>
      <c r="F299" s="77">
        <f aca="true" t="shared" si="139" ref="F299:Q300">F300</f>
        <v>0</v>
      </c>
      <c r="G299" s="67">
        <f t="shared" si="139"/>
        <v>0</v>
      </c>
      <c r="H299" s="67">
        <f t="shared" si="139"/>
        <v>0</v>
      </c>
      <c r="I299" s="69">
        <f t="shared" si="139"/>
        <v>0</v>
      </c>
      <c r="J299" s="67">
        <f t="shared" si="139"/>
        <v>0</v>
      </c>
      <c r="K299" s="67">
        <f t="shared" si="139"/>
        <v>0</v>
      </c>
      <c r="L299" s="67">
        <f t="shared" si="139"/>
        <v>0</v>
      </c>
      <c r="M299" s="67">
        <f t="shared" si="139"/>
        <v>0</v>
      </c>
      <c r="N299" s="166">
        <f t="shared" si="139"/>
        <v>0</v>
      </c>
      <c r="O299" s="67">
        <f t="shared" si="139"/>
        <v>0</v>
      </c>
      <c r="P299" s="67">
        <f t="shared" si="139"/>
        <v>0</v>
      </c>
      <c r="Q299" s="67">
        <f t="shared" si="139"/>
        <v>0</v>
      </c>
    </row>
    <row r="300" spans="1:17" s="23" customFormat="1" ht="25.5" hidden="1">
      <c r="A300" s="5"/>
      <c r="B300" s="65" t="s">
        <v>339</v>
      </c>
      <c r="C300" s="40"/>
      <c r="D300" s="81" t="s">
        <v>337</v>
      </c>
      <c r="E300" s="77">
        <f>E301</f>
        <v>0</v>
      </c>
      <c r="F300" s="77">
        <f t="shared" si="139"/>
        <v>0</v>
      </c>
      <c r="G300" s="67">
        <f t="shared" si="139"/>
        <v>0</v>
      </c>
      <c r="H300" s="67">
        <f t="shared" si="139"/>
        <v>0</v>
      </c>
      <c r="I300" s="69">
        <f t="shared" si="139"/>
        <v>0</v>
      </c>
      <c r="J300" s="67">
        <f t="shared" si="139"/>
        <v>0</v>
      </c>
      <c r="K300" s="67">
        <f t="shared" si="139"/>
        <v>0</v>
      </c>
      <c r="L300" s="67">
        <f t="shared" si="139"/>
        <v>0</v>
      </c>
      <c r="M300" s="67">
        <f t="shared" si="139"/>
        <v>0</v>
      </c>
      <c r="N300" s="166">
        <f t="shared" si="139"/>
        <v>0</v>
      </c>
      <c r="O300" s="67">
        <f t="shared" si="139"/>
        <v>0</v>
      </c>
      <c r="P300" s="67">
        <f t="shared" si="139"/>
        <v>0</v>
      </c>
      <c r="Q300" s="67">
        <f t="shared" si="139"/>
        <v>0</v>
      </c>
    </row>
    <row r="301" spans="1:17" s="23" customFormat="1" ht="38.25" hidden="1">
      <c r="A301" s="5"/>
      <c r="B301" s="65"/>
      <c r="C301" s="40" t="s">
        <v>10</v>
      </c>
      <c r="D301" s="73" t="s">
        <v>99</v>
      </c>
      <c r="E301" s="77">
        <v>0</v>
      </c>
      <c r="F301" s="91">
        <f>E301+SUM(G301:Q301)</f>
        <v>0</v>
      </c>
      <c r="G301" s="67"/>
      <c r="H301" s="67"/>
      <c r="I301" s="151"/>
      <c r="J301" s="68"/>
      <c r="K301" s="67"/>
      <c r="L301" s="67"/>
      <c r="M301" s="67"/>
      <c r="N301" s="166"/>
      <c r="O301" s="67"/>
      <c r="P301" s="67"/>
      <c r="Q301" s="67"/>
    </row>
    <row r="302" spans="1:17" s="23" customFormat="1" ht="38.25" hidden="1">
      <c r="A302" s="5"/>
      <c r="B302" s="65" t="s">
        <v>340</v>
      </c>
      <c r="C302" s="40"/>
      <c r="D302" s="81" t="s">
        <v>342</v>
      </c>
      <c r="E302" s="77">
        <f>E303</f>
        <v>0</v>
      </c>
      <c r="F302" s="77">
        <f aca="true" t="shared" si="140" ref="F302:Q303">F303</f>
        <v>0</v>
      </c>
      <c r="G302" s="67">
        <f t="shared" si="140"/>
        <v>0</v>
      </c>
      <c r="H302" s="67">
        <f t="shared" si="140"/>
        <v>0</v>
      </c>
      <c r="I302" s="69">
        <f t="shared" si="140"/>
        <v>0</v>
      </c>
      <c r="J302" s="67">
        <f t="shared" si="140"/>
        <v>0</v>
      </c>
      <c r="K302" s="67">
        <f t="shared" si="140"/>
        <v>0</v>
      </c>
      <c r="L302" s="67">
        <f t="shared" si="140"/>
        <v>0</v>
      </c>
      <c r="M302" s="67">
        <f t="shared" si="140"/>
        <v>0</v>
      </c>
      <c r="N302" s="166">
        <f t="shared" si="140"/>
        <v>0</v>
      </c>
      <c r="O302" s="67">
        <f t="shared" si="140"/>
        <v>0</v>
      </c>
      <c r="P302" s="67">
        <f t="shared" si="140"/>
        <v>0</v>
      </c>
      <c r="Q302" s="67">
        <f t="shared" si="140"/>
        <v>0</v>
      </c>
    </row>
    <row r="303" spans="1:17" s="23" customFormat="1" ht="25.5" hidden="1">
      <c r="A303" s="5"/>
      <c r="B303" s="65" t="s">
        <v>341</v>
      </c>
      <c r="C303" s="40"/>
      <c r="D303" s="81" t="s">
        <v>337</v>
      </c>
      <c r="E303" s="77">
        <f>E304</f>
        <v>0</v>
      </c>
      <c r="F303" s="77">
        <f t="shared" si="140"/>
        <v>0</v>
      </c>
      <c r="G303" s="67">
        <f t="shared" si="140"/>
        <v>0</v>
      </c>
      <c r="H303" s="67">
        <f t="shared" si="140"/>
        <v>0</v>
      </c>
      <c r="I303" s="69">
        <f t="shared" si="140"/>
        <v>0</v>
      </c>
      <c r="J303" s="67">
        <f t="shared" si="140"/>
        <v>0</v>
      </c>
      <c r="K303" s="67">
        <f t="shared" si="140"/>
        <v>0</v>
      </c>
      <c r="L303" s="67">
        <f t="shared" si="140"/>
        <v>0</v>
      </c>
      <c r="M303" s="67">
        <f t="shared" si="140"/>
        <v>0</v>
      </c>
      <c r="N303" s="166">
        <f t="shared" si="140"/>
        <v>0</v>
      </c>
      <c r="O303" s="67">
        <f t="shared" si="140"/>
        <v>0</v>
      </c>
      <c r="P303" s="67">
        <f t="shared" si="140"/>
        <v>0</v>
      </c>
      <c r="Q303" s="67">
        <f t="shared" si="140"/>
        <v>0</v>
      </c>
    </row>
    <row r="304" spans="1:17" s="23" customFormat="1" ht="38.25" hidden="1">
      <c r="A304" s="5"/>
      <c r="B304" s="65"/>
      <c r="C304" s="40" t="s">
        <v>10</v>
      </c>
      <c r="D304" s="73" t="s">
        <v>99</v>
      </c>
      <c r="E304" s="77"/>
      <c r="F304" s="91">
        <f>E304+SUM(G304:Q304)</f>
        <v>0</v>
      </c>
      <c r="G304" s="67"/>
      <c r="H304" s="67"/>
      <c r="I304" s="151"/>
      <c r="J304" s="68"/>
      <c r="K304" s="67"/>
      <c r="L304" s="67"/>
      <c r="M304" s="67"/>
      <c r="N304" s="166"/>
      <c r="O304" s="67"/>
      <c r="P304" s="67"/>
      <c r="Q304" s="67"/>
    </row>
    <row r="305" spans="1:17" s="23" customFormat="1" ht="38.25" hidden="1">
      <c r="A305" s="5"/>
      <c r="B305" s="65" t="s">
        <v>490</v>
      </c>
      <c r="C305" s="40"/>
      <c r="D305" s="73" t="s">
        <v>492</v>
      </c>
      <c r="E305" s="77">
        <f>E306</f>
        <v>0</v>
      </c>
      <c r="F305" s="77">
        <f aca="true" t="shared" si="141" ref="F305:Q306">F306</f>
        <v>0</v>
      </c>
      <c r="G305" s="67">
        <f t="shared" si="141"/>
        <v>0</v>
      </c>
      <c r="H305" s="67">
        <f t="shared" si="141"/>
        <v>0</v>
      </c>
      <c r="I305" s="69">
        <f t="shared" si="141"/>
        <v>0</v>
      </c>
      <c r="J305" s="67">
        <f t="shared" si="141"/>
        <v>0</v>
      </c>
      <c r="K305" s="67">
        <f t="shared" si="141"/>
        <v>0</v>
      </c>
      <c r="L305" s="67">
        <f t="shared" si="141"/>
        <v>0</v>
      </c>
      <c r="M305" s="67">
        <f t="shared" si="141"/>
        <v>0</v>
      </c>
      <c r="N305" s="166">
        <f t="shared" si="141"/>
        <v>0</v>
      </c>
      <c r="O305" s="67">
        <f t="shared" si="141"/>
        <v>0</v>
      </c>
      <c r="P305" s="67">
        <f t="shared" si="141"/>
        <v>0</v>
      </c>
      <c r="Q305" s="67">
        <f t="shared" si="141"/>
        <v>0</v>
      </c>
    </row>
    <row r="306" spans="1:17" s="23" customFormat="1" ht="25.5" hidden="1">
      <c r="A306" s="5"/>
      <c r="B306" s="65" t="s">
        <v>491</v>
      </c>
      <c r="C306" s="40"/>
      <c r="D306" s="73" t="s">
        <v>493</v>
      </c>
      <c r="E306" s="77">
        <f>E307</f>
        <v>0</v>
      </c>
      <c r="F306" s="77">
        <f t="shared" si="141"/>
        <v>0</v>
      </c>
      <c r="G306" s="67">
        <f t="shared" si="141"/>
        <v>0</v>
      </c>
      <c r="H306" s="67">
        <f t="shared" si="141"/>
        <v>0</v>
      </c>
      <c r="I306" s="69">
        <f t="shared" si="141"/>
        <v>0</v>
      </c>
      <c r="J306" s="67">
        <f t="shared" si="141"/>
        <v>0</v>
      </c>
      <c r="K306" s="67">
        <f t="shared" si="141"/>
        <v>0</v>
      </c>
      <c r="L306" s="67">
        <f t="shared" si="141"/>
        <v>0</v>
      </c>
      <c r="M306" s="67">
        <f t="shared" si="141"/>
        <v>0</v>
      </c>
      <c r="N306" s="166">
        <f t="shared" si="141"/>
        <v>0</v>
      </c>
      <c r="O306" s="67">
        <f t="shared" si="141"/>
        <v>0</v>
      </c>
      <c r="P306" s="67">
        <f t="shared" si="141"/>
        <v>0</v>
      </c>
      <c r="Q306" s="67">
        <f t="shared" si="141"/>
        <v>0</v>
      </c>
    </row>
    <row r="307" spans="1:17" s="23" customFormat="1" ht="38.25" hidden="1">
      <c r="A307" s="5"/>
      <c r="B307" s="65"/>
      <c r="C307" s="40" t="s">
        <v>10</v>
      </c>
      <c r="D307" s="73" t="s">
        <v>99</v>
      </c>
      <c r="E307" s="77"/>
      <c r="F307" s="91">
        <f>E307+SUM(G307:Q307)</f>
        <v>0</v>
      </c>
      <c r="G307" s="67"/>
      <c r="H307" s="67"/>
      <c r="I307" s="151"/>
      <c r="J307" s="68"/>
      <c r="K307" s="67"/>
      <c r="L307" s="67"/>
      <c r="M307" s="67"/>
      <c r="N307" s="166"/>
      <c r="O307" s="67"/>
      <c r="P307" s="67"/>
      <c r="Q307" s="67"/>
    </row>
    <row r="308" spans="1:17" s="23" customFormat="1" ht="51" hidden="1">
      <c r="A308" s="5"/>
      <c r="B308" s="65" t="s">
        <v>555</v>
      </c>
      <c r="C308" s="40"/>
      <c r="D308" s="73" t="s">
        <v>588</v>
      </c>
      <c r="E308" s="77">
        <f>E309</f>
        <v>6500</v>
      </c>
      <c r="F308" s="77">
        <f aca="true" t="shared" si="142" ref="F308:Q309">F309</f>
        <v>6500</v>
      </c>
      <c r="G308" s="77">
        <f t="shared" si="142"/>
        <v>0</v>
      </c>
      <c r="H308" s="77">
        <f t="shared" si="142"/>
        <v>0</v>
      </c>
      <c r="I308" s="77">
        <f t="shared" si="142"/>
        <v>0</v>
      </c>
      <c r="J308" s="77">
        <f t="shared" si="142"/>
        <v>0</v>
      </c>
      <c r="K308" s="77">
        <f t="shared" si="142"/>
        <v>0</v>
      </c>
      <c r="L308" s="77">
        <f t="shared" si="142"/>
        <v>0</v>
      </c>
      <c r="M308" s="77">
        <f t="shared" si="142"/>
        <v>0</v>
      </c>
      <c r="N308" s="77">
        <f t="shared" si="142"/>
        <v>0</v>
      </c>
      <c r="O308" s="77">
        <f t="shared" si="142"/>
        <v>0</v>
      </c>
      <c r="P308" s="77">
        <f t="shared" si="142"/>
        <v>0</v>
      </c>
      <c r="Q308" s="77">
        <f t="shared" si="142"/>
        <v>0</v>
      </c>
    </row>
    <row r="309" spans="1:17" s="23" customFormat="1" ht="25.5" hidden="1">
      <c r="A309" s="5"/>
      <c r="B309" s="65" t="s">
        <v>556</v>
      </c>
      <c r="C309" s="40"/>
      <c r="D309" s="73" t="s">
        <v>337</v>
      </c>
      <c r="E309" s="77">
        <f>E310</f>
        <v>6500</v>
      </c>
      <c r="F309" s="77">
        <f t="shared" si="142"/>
        <v>6500</v>
      </c>
      <c r="G309" s="77">
        <f t="shared" si="142"/>
        <v>0</v>
      </c>
      <c r="H309" s="77">
        <f t="shared" si="142"/>
        <v>0</v>
      </c>
      <c r="I309" s="77">
        <f t="shared" si="142"/>
        <v>0</v>
      </c>
      <c r="J309" s="77">
        <f t="shared" si="142"/>
        <v>0</v>
      </c>
      <c r="K309" s="77">
        <f t="shared" si="142"/>
        <v>0</v>
      </c>
      <c r="L309" s="77">
        <f t="shared" si="142"/>
        <v>0</v>
      </c>
      <c r="M309" s="77">
        <f t="shared" si="142"/>
        <v>0</v>
      </c>
      <c r="N309" s="77">
        <f t="shared" si="142"/>
        <v>0</v>
      </c>
      <c r="O309" s="77">
        <f t="shared" si="142"/>
        <v>0</v>
      </c>
      <c r="P309" s="77">
        <f t="shared" si="142"/>
        <v>0</v>
      </c>
      <c r="Q309" s="77">
        <f t="shared" si="142"/>
        <v>0</v>
      </c>
    </row>
    <row r="310" spans="1:17" s="23" customFormat="1" ht="38.25" hidden="1">
      <c r="A310" s="5"/>
      <c r="B310" s="65"/>
      <c r="C310" s="40" t="s">
        <v>10</v>
      </c>
      <c r="D310" s="73" t="s">
        <v>99</v>
      </c>
      <c r="E310" s="77">
        <v>6500</v>
      </c>
      <c r="F310" s="91">
        <f>E310+SUM(G310:Q310)</f>
        <v>6500</v>
      </c>
      <c r="G310" s="67"/>
      <c r="H310" s="67"/>
      <c r="I310" s="151"/>
      <c r="J310" s="68"/>
      <c r="K310" s="67"/>
      <c r="L310" s="67"/>
      <c r="M310" s="67"/>
      <c r="N310" s="166"/>
      <c r="O310" s="67"/>
      <c r="P310" s="67"/>
      <c r="Q310" s="67"/>
    </row>
    <row r="311" spans="1:18" s="23" customFormat="1" ht="38.25" hidden="1">
      <c r="A311" s="5"/>
      <c r="B311" s="80" t="s">
        <v>346</v>
      </c>
      <c r="C311" s="40"/>
      <c r="D311" s="83" t="s">
        <v>132</v>
      </c>
      <c r="E311" s="77">
        <f aca="true" t="shared" si="143" ref="E311:Q311">E312</f>
        <v>0</v>
      </c>
      <c r="F311" s="77">
        <f t="shared" si="143"/>
        <v>0</v>
      </c>
      <c r="G311" s="67">
        <f t="shared" si="143"/>
        <v>0</v>
      </c>
      <c r="H311" s="67">
        <f t="shared" si="143"/>
        <v>0</v>
      </c>
      <c r="I311" s="69">
        <f t="shared" si="143"/>
        <v>0</v>
      </c>
      <c r="J311" s="67">
        <f t="shared" si="143"/>
        <v>0</v>
      </c>
      <c r="K311" s="67">
        <f t="shared" si="143"/>
        <v>0</v>
      </c>
      <c r="L311" s="67">
        <f t="shared" si="143"/>
        <v>0</v>
      </c>
      <c r="M311" s="67">
        <f t="shared" si="143"/>
        <v>0</v>
      </c>
      <c r="N311" s="166">
        <f t="shared" si="143"/>
        <v>0</v>
      </c>
      <c r="O311" s="67">
        <f t="shared" si="143"/>
        <v>0</v>
      </c>
      <c r="P311" s="67">
        <f t="shared" si="143"/>
        <v>0</v>
      </c>
      <c r="Q311" s="67">
        <f t="shared" si="143"/>
        <v>0</v>
      </c>
      <c r="R311" s="24"/>
    </row>
    <row r="312" spans="1:18" s="23" customFormat="1" ht="63.75" hidden="1">
      <c r="A312" s="5"/>
      <c r="B312" s="65" t="s">
        <v>347</v>
      </c>
      <c r="C312" s="40"/>
      <c r="D312" s="81" t="s">
        <v>349</v>
      </c>
      <c r="E312" s="77">
        <f>E319+E313+E315+E317</f>
        <v>0</v>
      </c>
      <c r="F312" s="77">
        <f aca="true" t="shared" si="144" ref="F312:Q312">F319+F313+F315+F317</f>
        <v>0</v>
      </c>
      <c r="G312" s="77">
        <f t="shared" si="144"/>
        <v>0</v>
      </c>
      <c r="H312" s="77">
        <f t="shared" si="144"/>
        <v>0</v>
      </c>
      <c r="I312" s="94">
        <f t="shared" si="144"/>
        <v>0</v>
      </c>
      <c r="J312" s="77">
        <f t="shared" si="144"/>
        <v>0</v>
      </c>
      <c r="K312" s="77">
        <f t="shared" si="144"/>
        <v>0</v>
      </c>
      <c r="L312" s="77">
        <f t="shared" si="144"/>
        <v>0</v>
      </c>
      <c r="M312" s="77">
        <f t="shared" si="144"/>
        <v>0</v>
      </c>
      <c r="N312" s="168">
        <f t="shared" si="144"/>
        <v>0</v>
      </c>
      <c r="O312" s="77">
        <f t="shared" si="144"/>
        <v>0</v>
      </c>
      <c r="P312" s="77">
        <f t="shared" si="144"/>
        <v>0</v>
      </c>
      <c r="Q312" s="77">
        <f t="shared" si="144"/>
        <v>0</v>
      </c>
      <c r="R312" s="24"/>
    </row>
    <row r="313" spans="1:18" s="23" customFormat="1" ht="51" hidden="1">
      <c r="A313" s="5"/>
      <c r="B313" s="65" t="s">
        <v>445</v>
      </c>
      <c r="C313" s="40"/>
      <c r="D313" s="81" t="s">
        <v>156</v>
      </c>
      <c r="E313" s="77">
        <f>E314</f>
        <v>0</v>
      </c>
      <c r="F313" s="77">
        <f aca="true" t="shared" si="145" ref="F313:Q313">F314</f>
        <v>0</v>
      </c>
      <c r="G313" s="77">
        <f t="shared" si="145"/>
        <v>0</v>
      </c>
      <c r="H313" s="77">
        <f t="shared" si="145"/>
        <v>0</v>
      </c>
      <c r="I313" s="94">
        <f t="shared" si="145"/>
        <v>0</v>
      </c>
      <c r="J313" s="77">
        <f t="shared" si="145"/>
        <v>0</v>
      </c>
      <c r="K313" s="77">
        <f t="shared" si="145"/>
        <v>0</v>
      </c>
      <c r="L313" s="77">
        <f t="shared" si="145"/>
        <v>0</v>
      </c>
      <c r="M313" s="77">
        <f t="shared" si="145"/>
        <v>0</v>
      </c>
      <c r="N313" s="168">
        <f t="shared" si="145"/>
        <v>0</v>
      </c>
      <c r="O313" s="77">
        <f t="shared" si="145"/>
        <v>0</v>
      </c>
      <c r="P313" s="77">
        <f t="shared" si="145"/>
        <v>0</v>
      </c>
      <c r="Q313" s="77">
        <f t="shared" si="145"/>
        <v>0</v>
      </c>
      <c r="R313" s="24"/>
    </row>
    <row r="314" spans="1:18" s="23" customFormat="1" ht="38.25" hidden="1">
      <c r="A314" s="5"/>
      <c r="B314" s="65"/>
      <c r="C314" s="40" t="s">
        <v>10</v>
      </c>
      <c r="D314" s="73" t="s">
        <v>99</v>
      </c>
      <c r="E314" s="77"/>
      <c r="F314" s="91">
        <f>E314+SUM(G314:Q314)</f>
        <v>0</v>
      </c>
      <c r="G314" s="67"/>
      <c r="H314" s="67"/>
      <c r="I314" s="69"/>
      <c r="J314" s="67"/>
      <c r="K314" s="67"/>
      <c r="L314" s="67"/>
      <c r="M314" s="67"/>
      <c r="N314" s="166"/>
      <c r="O314" s="67"/>
      <c r="P314" s="67"/>
      <c r="Q314" s="67"/>
      <c r="R314" s="24"/>
    </row>
    <row r="315" spans="1:18" s="23" customFormat="1" ht="56.25" customHeight="1" hidden="1">
      <c r="A315" s="5"/>
      <c r="B315" s="65" t="s">
        <v>457</v>
      </c>
      <c r="C315" s="40"/>
      <c r="D315" s="81" t="s">
        <v>156</v>
      </c>
      <c r="E315" s="77">
        <f>E316</f>
        <v>0</v>
      </c>
      <c r="F315" s="77">
        <f aca="true" t="shared" si="146" ref="F315:Q315">F316</f>
        <v>0</v>
      </c>
      <c r="G315" s="77">
        <f t="shared" si="146"/>
        <v>0</v>
      </c>
      <c r="H315" s="77">
        <f t="shared" si="146"/>
        <v>0</v>
      </c>
      <c r="I315" s="94">
        <f t="shared" si="146"/>
        <v>0</v>
      </c>
      <c r="J315" s="77">
        <f t="shared" si="146"/>
        <v>0</v>
      </c>
      <c r="K315" s="77">
        <f t="shared" si="146"/>
        <v>0</v>
      </c>
      <c r="L315" s="77">
        <f t="shared" si="146"/>
        <v>0</v>
      </c>
      <c r="M315" s="77">
        <f t="shared" si="146"/>
        <v>0</v>
      </c>
      <c r="N315" s="168">
        <f t="shared" si="146"/>
        <v>0</v>
      </c>
      <c r="O315" s="77">
        <f t="shared" si="146"/>
        <v>0</v>
      </c>
      <c r="P315" s="77">
        <f t="shared" si="146"/>
        <v>0</v>
      </c>
      <c r="Q315" s="77">
        <f t="shared" si="146"/>
        <v>0</v>
      </c>
      <c r="R315" s="24"/>
    </row>
    <row r="316" spans="1:18" s="23" customFormat="1" ht="38.25" hidden="1">
      <c r="A316" s="5"/>
      <c r="B316" s="65"/>
      <c r="C316" s="40" t="s">
        <v>10</v>
      </c>
      <c r="D316" s="73" t="s">
        <v>99</v>
      </c>
      <c r="E316" s="77"/>
      <c r="F316" s="91">
        <f>E316+SUM(G316:Q316)</f>
        <v>0</v>
      </c>
      <c r="G316" s="67"/>
      <c r="H316" s="67"/>
      <c r="I316" s="69"/>
      <c r="J316" s="67"/>
      <c r="K316" s="67"/>
      <c r="L316" s="67"/>
      <c r="M316" s="67"/>
      <c r="N316" s="166"/>
      <c r="O316" s="67"/>
      <c r="P316" s="67"/>
      <c r="Q316" s="67"/>
      <c r="R316" s="24"/>
    </row>
    <row r="317" spans="1:18" s="23" customFormat="1" ht="51" hidden="1">
      <c r="A317" s="5"/>
      <c r="B317" s="65" t="s">
        <v>457</v>
      </c>
      <c r="C317" s="40"/>
      <c r="D317" s="73" t="s">
        <v>467</v>
      </c>
      <c r="E317" s="77">
        <f>E318</f>
        <v>0</v>
      </c>
      <c r="F317" s="77">
        <f aca="true" t="shared" si="147" ref="F317:Q317">F318</f>
        <v>0</v>
      </c>
      <c r="G317" s="77">
        <f t="shared" si="147"/>
        <v>0</v>
      </c>
      <c r="H317" s="77">
        <f t="shared" si="147"/>
        <v>0</v>
      </c>
      <c r="I317" s="94">
        <f t="shared" si="147"/>
        <v>0</v>
      </c>
      <c r="J317" s="77">
        <f t="shared" si="147"/>
        <v>0</v>
      </c>
      <c r="K317" s="77">
        <f t="shared" si="147"/>
        <v>0</v>
      </c>
      <c r="L317" s="77">
        <f t="shared" si="147"/>
        <v>0</v>
      </c>
      <c r="M317" s="77">
        <f t="shared" si="147"/>
        <v>0</v>
      </c>
      <c r="N317" s="168">
        <f t="shared" si="147"/>
        <v>0</v>
      </c>
      <c r="O317" s="77">
        <f t="shared" si="147"/>
        <v>0</v>
      </c>
      <c r="P317" s="77">
        <f t="shared" si="147"/>
        <v>0</v>
      </c>
      <c r="Q317" s="77">
        <f t="shared" si="147"/>
        <v>0</v>
      </c>
      <c r="R317" s="24"/>
    </row>
    <row r="318" spans="1:18" s="23" customFormat="1" ht="38.25" hidden="1">
      <c r="A318" s="5"/>
      <c r="B318" s="65"/>
      <c r="C318" s="40" t="s">
        <v>10</v>
      </c>
      <c r="D318" s="73" t="s">
        <v>99</v>
      </c>
      <c r="E318" s="77"/>
      <c r="F318" s="91">
        <f>E318+SUM(G318:Q318)</f>
        <v>0</v>
      </c>
      <c r="G318" s="67"/>
      <c r="H318" s="67"/>
      <c r="I318" s="69"/>
      <c r="J318" s="67"/>
      <c r="K318" s="67"/>
      <c r="L318" s="67"/>
      <c r="M318" s="67"/>
      <c r="N318" s="166"/>
      <c r="O318" s="67"/>
      <c r="P318" s="67"/>
      <c r="Q318" s="67"/>
      <c r="R318" s="24"/>
    </row>
    <row r="319" spans="1:18" s="23" customFormat="1" ht="51" hidden="1">
      <c r="A319" s="5"/>
      <c r="B319" s="65" t="s">
        <v>348</v>
      </c>
      <c r="C319" s="40"/>
      <c r="D319" s="81" t="s">
        <v>424</v>
      </c>
      <c r="E319" s="77">
        <f aca="true" t="shared" si="148" ref="E319:Q319">E320</f>
        <v>0</v>
      </c>
      <c r="F319" s="77">
        <f t="shared" si="148"/>
        <v>0</v>
      </c>
      <c r="G319" s="67">
        <f t="shared" si="148"/>
        <v>0</v>
      </c>
      <c r="H319" s="67">
        <f t="shared" si="148"/>
        <v>0</v>
      </c>
      <c r="I319" s="69">
        <f t="shared" si="148"/>
        <v>0</v>
      </c>
      <c r="J319" s="67">
        <f t="shared" si="148"/>
        <v>0</v>
      </c>
      <c r="K319" s="67">
        <f t="shared" si="148"/>
        <v>0</v>
      </c>
      <c r="L319" s="67">
        <f t="shared" si="148"/>
        <v>0</v>
      </c>
      <c r="M319" s="67">
        <f t="shared" si="148"/>
        <v>0</v>
      </c>
      <c r="N319" s="166">
        <f t="shared" si="148"/>
        <v>0</v>
      </c>
      <c r="O319" s="67">
        <f t="shared" si="148"/>
        <v>0</v>
      </c>
      <c r="P319" s="67">
        <f t="shared" si="148"/>
        <v>0</v>
      </c>
      <c r="Q319" s="67">
        <f t="shared" si="148"/>
        <v>0</v>
      </c>
      <c r="R319" s="24"/>
    </row>
    <row r="320" spans="1:18" s="23" customFormat="1" ht="39.75" customHeight="1" hidden="1">
      <c r="A320" s="5"/>
      <c r="B320" s="65"/>
      <c r="C320" s="40" t="s">
        <v>10</v>
      </c>
      <c r="D320" s="73" t="s">
        <v>99</v>
      </c>
      <c r="E320" s="77"/>
      <c r="F320" s="91">
        <f>E320+SUM(G320:Q320)</f>
        <v>0</v>
      </c>
      <c r="G320" s="67"/>
      <c r="H320" s="67"/>
      <c r="I320" s="151"/>
      <c r="J320" s="68"/>
      <c r="K320" s="67"/>
      <c r="L320" s="67"/>
      <c r="M320" s="67"/>
      <c r="N320" s="166"/>
      <c r="O320" s="67"/>
      <c r="P320" s="67"/>
      <c r="Q320" s="67"/>
      <c r="R320" s="24"/>
    </row>
    <row r="321" spans="1:18" s="23" customFormat="1" ht="53.25" customHeight="1" hidden="1">
      <c r="A321" s="5"/>
      <c r="B321" s="62" t="s">
        <v>364</v>
      </c>
      <c r="C321" s="11"/>
      <c r="D321" s="82" t="s">
        <v>134</v>
      </c>
      <c r="E321" s="93">
        <f aca="true" t="shared" si="149" ref="E321:Q324">E322</f>
        <v>300</v>
      </c>
      <c r="F321" s="93">
        <f t="shared" si="149"/>
        <v>300</v>
      </c>
      <c r="G321" s="71">
        <f t="shared" si="149"/>
        <v>0</v>
      </c>
      <c r="H321" s="71">
        <f t="shared" si="149"/>
        <v>0</v>
      </c>
      <c r="I321" s="75">
        <f t="shared" si="149"/>
        <v>0</v>
      </c>
      <c r="J321" s="71">
        <f t="shared" si="149"/>
        <v>0</v>
      </c>
      <c r="K321" s="71">
        <f t="shared" si="149"/>
        <v>0</v>
      </c>
      <c r="L321" s="71">
        <f t="shared" si="149"/>
        <v>0</v>
      </c>
      <c r="M321" s="71">
        <f t="shared" si="149"/>
        <v>0</v>
      </c>
      <c r="N321" s="122">
        <f t="shared" si="149"/>
        <v>0</v>
      </c>
      <c r="O321" s="71">
        <f t="shared" si="149"/>
        <v>0</v>
      </c>
      <c r="P321" s="71">
        <f t="shared" si="149"/>
        <v>0</v>
      </c>
      <c r="Q321" s="71">
        <f t="shared" si="149"/>
        <v>0</v>
      </c>
      <c r="R321" s="24"/>
    </row>
    <row r="322" spans="1:18" s="23" customFormat="1" ht="25.5" hidden="1">
      <c r="A322" s="5"/>
      <c r="B322" s="80" t="s">
        <v>373</v>
      </c>
      <c r="C322" s="97"/>
      <c r="D322" s="101" t="s">
        <v>153</v>
      </c>
      <c r="E322" s="91">
        <f t="shared" si="149"/>
        <v>300</v>
      </c>
      <c r="F322" s="91">
        <f t="shared" si="149"/>
        <v>300</v>
      </c>
      <c r="G322" s="63">
        <f t="shared" si="149"/>
        <v>0</v>
      </c>
      <c r="H322" s="63">
        <f t="shared" si="149"/>
        <v>0</v>
      </c>
      <c r="I322" s="76">
        <f t="shared" si="149"/>
        <v>0</v>
      </c>
      <c r="J322" s="63">
        <f t="shared" si="149"/>
        <v>0</v>
      </c>
      <c r="K322" s="63">
        <f t="shared" si="149"/>
        <v>0</v>
      </c>
      <c r="L322" s="63">
        <f t="shared" si="149"/>
        <v>0</v>
      </c>
      <c r="M322" s="63">
        <f t="shared" si="149"/>
        <v>0</v>
      </c>
      <c r="N322" s="170">
        <f t="shared" si="149"/>
        <v>0</v>
      </c>
      <c r="O322" s="63">
        <f t="shared" si="149"/>
        <v>0</v>
      </c>
      <c r="P322" s="63">
        <f t="shared" si="149"/>
        <v>0</v>
      </c>
      <c r="Q322" s="63">
        <f t="shared" si="149"/>
        <v>0</v>
      </c>
      <c r="R322" s="24"/>
    </row>
    <row r="323" spans="1:18" s="23" customFormat="1" ht="25.5" hidden="1">
      <c r="A323" s="5"/>
      <c r="B323" s="65" t="s">
        <v>374</v>
      </c>
      <c r="C323" s="40"/>
      <c r="D323" s="66" t="s">
        <v>376</v>
      </c>
      <c r="E323" s="91">
        <f t="shared" si="149"/>
        <v>300</v>
      </c>
      <c r="F323" s="91">
        <f t="shared" si="149"/>
        <v>300</v>
      </c>
      <c r="G323" s="63">
        <f t="shared" si="149"/>
        <v>0</v>
      </c>
      <c r="H323" s="63">
        <f t="shared" si="149"/>
        <v>0</v>
      </c>
      <c r="I323" s="76">
        <f t="shared" si="149"/>
        <v>0</v>
      </c>
      <c r="J323" s="63">
        <f t="shared" si="149"/>
        <v>0</v>
      </c>
      <c r="K323" s="63">
        <f t="shared" si="149"/>
        <v>0</v>
      </c>
      <c r="L323" s="63">
        <f t="shared" si="149"/>
        <v>0</v>
      </c>
      <c r="M323" s="63">
        <f t="shared" si="149"/>
        <v>0</v>
      </c>
      <c r="N323" s="170">
        <f t="shared" si="149"/>
        <v>0</v>
      </c>
      <c r="O323" s="63">
        <f t="shared" si="149"/>
        <v>0</v>
      </c>
      <c r="P323" s="63">
        <f t="shared" si="149"/>
        <v>0</v>
      </c>
      <c r="Q323" s="63">
        <f t="shared" si="149"/>
        <v>0</v>
      </c>
      <c r="R323" s="24"/>
    </row>
    <row r="324" spans="1:18" s="23" customFormat="1" ht="12.75" hidden="1">
      <c r="A324" s="5"/>
      <c r="B324" s="65" t="s">
        <v>375</v>
      </c>
      <c r="C324" s="40"/>
      <c r="D324" s="66" t="s">
        <v>377</v>
      </c>
      <c r="E324" s="91">
        <f t="shared" si="149"/>
        <v>300</v>
      </c>
      <c r="F324" s="91">
        <f t="shared" si="149"/>
        <v>300</v>
      </c>
      <c r="G324" s="63">
        <f t="shared" si="149"/>
        <v>0</v>
      </c>
      <c r="H324" s="63">
        <f t="shared" si="149"/>
        <v>0</v>
      </c>
      <c r="I324" s="76">
        <f t="shared" si="149"/>
        <v>0</v>
      </c>
      <c r="J324" s="63">
        <f t="shared" si="149"/>
        <v>0</v>
      </c>
      <c r="K324" s="63">
        <f t="shared" si="149"/>
        <v>0</v>
      </c>
      <c r="L324" s="63">
        <f t="shared" si="149"/>
        <v>0</v>
      </c>
      <c r="M324" s="63">
        <f t="shared" si="149"/>
        <v>0</v>
      </c>
      <c r="N324" s="170">
        <f t="shared" si="149"/>
        <v>0</v>
      </c>
      <c r="O324" s="63">
        <f t="shared" si="149"/>
        <v>0</v>
      </c>
      <c r="P324" s="63">
        <f t="shared" si="149"/>
        <v>0</v>
      </c>
      <c r="Q324" s="63">
        <f t="shared" si="149"/>
        <v>0</v>
      </c>
      <c r="R324" s="24"/>
    </row>
    <row r="325" spans="1:18" s="23" customFormat="1" ht="25.5" hidden="1">
      <c r="A325" s="5"/>
      <c r="B325" s="65"/>
      <c r="C325" s="40" t="s">
        <v>3</v>
      </c>
      <c r="D325" s="66" t="s">
        <v>95</v>
      </c>
      <c r="E325" s="91">
        <v>300</v>
      </c>
      <c r="F325" s="91">
        <f>E325+SUM(G325:Q325)</f>
        <v>300</v>
      </c>
      <c r="G325" s="63"/>
      <c r="H325" s="63"/>
      <c r="I325" s="152"/>
      <c r="J325" s="64"/>
      <c r="K325" s="63"/>
      <c r="L325" s="63"/>
      <c r="M325" s="63"/>
      <c r="N325" s="170"/>
      <c r="O325" s="63"/>
      <c r="P325" s="63"/>
      <c r="Q325" s="63"/>
      <c r="R325" s="24"/>
    </row>
    <row r="326" spans="1:18" s="23" customFormat="1" ht="25.5" hidden="1">
      <c r="A326" s="5"/>
      <c r="B326" s="62" t="s">
        <v>413</v>
      </c>
      <c r="C326" s="11"/>
      <c r="D326" s="82" t="s">
        <v>140</v>
      </c>
      <c r="E326" s="91">
        <f>E327</f>
        <v>0</v>
      </c>
      <c r="F326" s="91">
        <f aca="true" t="shared" si="150" ref="F326:Q327">F327</f>
        <v>0</v>
      </c>
      <c r="G326" s="91">
        <f t="shared" si="150"/>
        <v>0</v>
      </c>
      <c r="H326" s="91">
        <f t="shared" si="150"/>
        <v>0</v>
      </c>
      <c r="I326" s="91">
        <f t="shared" si="150"/>
        <v>0</v>
      </c>
      <c r="J326" s="91">
        <f t="shared" si="150"/>
        <v>0</v>
      </c>
      <c r="K326" s="91">
        <f t="shared" si="150"/>
        <v>0</v>
      </c>
      <c r="L326" s="91">
        <f t="shared" si="150"/>
        <v>0</v>
      </c>
      <c r="M326" s="91">
        <f t="shared" si="150"/>
        <v>0</v>
      </c>
      <c r="N326" s="173">
        <f t="shared" si="150"/>
        <v>0</v>
      </c>
      <c r="O326" s="91">
        <f t="shared" si="150"/>
        <v>0</v>
      </c>
      <c r="P326" s="91">
        <f t="shared" si="150"/>
        <v>0</v>
      </c>
      <c r="Q326" s="91">
        <f t="shared" si="150"/>
        <v>0</v>
      </c>
      <c r="R326" s="24"/>
    </row>
    <row r="327" spans="1:18" s="23" customFormat="1" ht="38.25" hidden="1">
      <c r="A327" s="5"/>
      <c r="B327" s="65" t="s">
        <v>414</v>
      </c>
      <c r="C327" s="40"/>
      <c r="D327" s="56" t="s">
        <v>468</v>
      </c>
      <c r="E327" s="91">
        <f>E328</f>
        <v>0</v>
      </c>
      <c r="F327" s="91">
        <f t="shared" si="150"/>
        <v>0</v>
      </c>
      <c r="G327" s="91">
        <f t="shared" si="150"/>
        <v>0</v>
      </c>
      <c r="H327" s="91">
        <f t="shared" si="150"/>
        <v>0</v>
      </c>
      <c r="I327" s="91">
        <f t="shared" si="150"/>
        <v>0</v>
      </c>
      <c r="J327" s="91">
        <f t="shared" si="150"/>
        <v>0</v>
      </c>
      <c r="K327" s="91">
        <f t="shared" si="150"/>
        <v>0</v>
      </c>
      <c r="L327" s="91">
        <f t="shared" si="150"/>
        <v>0</v>
      </c>
      <c r="M327" s="91">
        <f t="shared" si="150"/>
        <v>0</v>
      </c>
      <c r="N327" s="173">
        <f t="shared" si="150"/>
        <v>0</v>
      </c>
      <c r="O327" s="91">
        <f t="shared" si="150"/>
        <v>0</v>
      </c>
      <c r="P327" s="91">
        <f t="shared" si="150"/>
        <v>0</v>
      </c>
      <c r="Q327" s="91">
        <f t="shared" si="150"/>
        <v>0</v>
      </c>
      <c r="R327" s="24"/>
    </row>
    <row r="328" spans="1:18" s="23" customFormat="1" ht="25.5" hidden="1">
      <c r="A328" s="5"/>
      <c r="B328" s="65"/>
      <c r="C328" s="40" t="s">
        <v>3</v>
      </c>
      <c r="D328" s="66" t="s">
        <v>95</v>
      </c>
      <c r="E328" s="91"/>
      <c r="F328" s="91">
        <f>E328+SUM(G328:Q328)</f>
        <v>0</v>
      </c>
      <c r="G328" s="63"/>
      <c r="H328" s="63"/>
      <c r="I328" s="152"/>
      <c r="J328" s="64"/>
      <c r="K328" s="63"/>
      <c r="L328" s="63"/>
      <c r="M328" s="63"/>
      <c r="N328" s="170"/>
      <c r="O328" s="63"/>
      <c r="P328" s="63"/>
      <c r="Q328" s="63"/>
      <c r="R328" s="24"/>
    </row>
    <row r="329" spans="1:17" s="24" customFormat="1" ht="12.75" hidden="1">
      <c r="A329" s="17"/>
      <c r="B329" s="62" t="s">
        <v>418</v>
      </c>
      <c r="C329" s="11"/>
      <c r="D329" s="59" t="s">
        <v>141</v>
      </c>
      <c r="E329" s="93">
        <f aca="true" t="shared" si="151" ref="E329:Q330">E330</f>
        <v>0</v>
      </c>
      <c r="F329" s="93">
        <f t="shared" si="151"/>
        <v>0</v>
      </c>
      <c r="G329" s="71">
        <f t="shared" si="151"/>
        <v>0</v>
      </c>
      <c r="H329" s="71">
        <f t="shared" si="151"/>
        <v>0</v>
      </c>
      <c r="I329" s="75">
        <f t="shared" si="151"/>
        <v>0</v>
      </c>
      <c r="J329" s="71">
        <f t="shared" si="151"/>
        <v>0</v>
      </c>
      <c r="K329" s="71">
        <f t="shared" si="151"/>
        <v>0</v>
      </c>
      <c r="L329" s="71">
        <f t="shared" si="151"/>
        <v>0</v>
      </c>
      <c r="M329" s="71">
        <f t="shared" si="151"/>
        <v>0</v>
      </c>
      <c r="N329" s="122">
        <f t="shared" si="151"/>
        <v>0</v>
      </c>
      <c r="O329" s="71">
        <f t="shared" si="151"/>
        <v>0</v>
      </c>
      <c r="P329" s="71">
        <f t="shared" si="151"/>
        <v>0</v>
      </c>
      <c r="Q329" s="71">
        <f t="shared" si="151"/>
        <v>0</v>
      </c>
    </row>
    <row r="330" spans="1:17" s="24" customFormat="1" ht="38.25" hidden="1">
      <c r="A330" s="17"/>
      <c r="B330" s="65" t="s">
        <v>419</v>
      </c>
      <c r="C330" s="40"/>
      <c r="D330" s="56" t="s">
        <v>142</v>
      </c>
      <c r="E330" s="77">
        <f t="shared" si="151"/>
        <v>0</v>
      </c>
      <c r="F330" s="77">
        <f t="shared" si="151"/>
        <v>0</v>
      </c>
      <c r="G330" s="67">
        <f t="shared" si="151"/>
        <v>0</v>
      </c>
      <c r="H330" s="67">
        <f t="shared" si="151"/>
        <v>0</v>
      </c>
      <c r="I330" s="69">
        <f t="shared" si="151"/>
        <v>0</v>
      </c>
      <c r="J330" s="67">
        <f t="shared" si="151"/>
        <v>0</v>
      </c>
      <c r="K330" s="67">
        <f t="shared" si="151"/>
        <v>0</v>
      </c>
      <c r="L330" s="67">
        <f t="shared" si="151"/>
        <v>0</v>
      </c>
      <c r="M330" s="67">
        <f t="shared" si="151"/>
        <v>0</v>
      </c>
      <c r="N330" s="166">
        <f t="shared" si="151"/>
        <v>0</v>
      </c>
      <c r="O330" s="67">
        <f t="shared" si="151"/>
        <v>0</v>
      </c>
      <c r="P330" s="67">
        <f t="shared" si="151"/>
        <v>0</v>
      </c>
      <c r="Q330" s="67">
        <f t="shared" si="151"/>
        <v>0</v>
      </c>
    </row>
    <row r="331" spans="1:17" s="24" customFormat="1" ht="12.75" hidden="1">
      <c r="A331" s="17"/>
      <c r="B331" s="65"/>
      <c r="C331" s="40" t="s">
        <v>4</v>
      </c>
      <c r="D331" s="66" t="s">
        <v>5</v>
      </c>
      <c r="E331" s="77"/>
      <c r="F331" s="91">
        <f>E331+SUM(G331:Q331)</f>
        <v>0</v>
      </c>
      <c r="G331" s="67"/>
      <c r="H331" s="67"/>
      <c r="I331" s="151"/>
      <c r="J331" s="68"/>
      <c r="K331" s="67"/>
      <c r="L331" s="67"/>
      <c r="M331" s="67"/>
      <c r="N331" s="166"/>
      <c r="O331" s="67"/>
      <c r="P331" s="67"/>
      <c r="Q331" s="67"/>
    </row>
    <row r="332" spans="1:18" s="23" customFormat="1" ht="12">
      <c r="A332" s="5" t="s">
        <v>76</v>
      </c>
      <c r="B332" s="18"/>
      <c r="C332" s="18"/>
      <c r="D332" s="13" t="s">
        <v>77</v>
      </c>
      <c r="E332" s="118">
        <f>E333+E345+E338+E363+E370</f>
        <v>25340.8</v>
      </c>
      <c r="F332" s="118">
        <f aca="true" t="shared" si="152" ref="F332:Q332">F333+F345+F338+F363+F370</f>
        <v>25205.8</v>
      </c>
      <c r="G332" s="118">
        <f t="shared" si="152"/>
        <v>-135</v>
      </c>
      <c r="H332" s="118">
        <f t="shared" si="152"/>
        <v>0</v>
      </c>
      <c r="I332" s="118">
        <f t="shared" si="152"/>
        <v>0</v>
      </c>
      <c r="J332" s="118">
        <f t="shared" si="152"/>
        <v>0</v>
      </c>
      <c r="K332" s="118">
        <f t="shared" si="152"/>
        <v>0</v>
      </c>
      <c r="L332" s="118">
        <f t="shared" si="152"/>
        <v>0</v>
      </c>
      <c r="M332" s="118">
        <f t="shared" si="152"/>
        <v>0</v>
      </c>
      <c r="N332" s="118">
        <f t="shared" si="152"/>
        <v>0</v>
      </c>
      <c r="O332" s="118">
        <f t="shared" si="152"/>
        <v>0</v>
      </c>
      <c r="P332" s="118">
        <f t="shared" si="152"/>
        <v>0</v>
      </c>
      <c r="Q332" s="118">
        <f t="shared" si="152"/>
        <v>0</v>
      </c>
      <c r="R332" s="24"/>
    </row>
    <row r="333" spans="1:17" s="24" customFormat="1" ht="38.25" hidden="1">
      <c r="A333" s="17"/>
      <c r="B333" s="62" t="s">
        <v>198</v>
      </c>
      <c r="C333" s="11"/>
      <c r="D333" s="59" t="s">
        <v>111</v>
      </c>
      <c r="E333" s="93">
        <f aca="true" t="shared" si="153" ref="E333:Q336">E334</f>
        <v>303</v>
      </c>
      <c r="F333" s="93">
        <f t="shared" si="153"/>
        <v>303</v>
      </c>
      <c r="G333" s="71">
        <f t="shared" si="153"/>
        <v>0</v>
      </c>
      <c r="H333" s="71">
        <f t="shared" si="153"/>
        <v>0</v>
      </c>
      <c r="I333" s="75">
        <f t="shared" si="153"/>
        <v>0</v>
      </c>
      <c r="J333" s="71">
        <f t="shared" si="153"/>
        <v>0</v>
      </c>
      <c r="K333" s="71">
        <f t="shared" si="153"/>
        <v>0</v>
      </c>
      <c r="L333" s="71">
        <f t="shared" si="153"/>
        <v>0</v>
      </c>
      <c r="M333" s="71">
        <f t="shared" si="153"/>
        <v>0</v>
      </c>
      <c r="N333" s="122">
        <f t="shared" si="153"/>
        <v>0</v>
      </c>
      <c r="O333" s="71">
        <f t="shared" si="153"/>
        <v>0</v>
      </c>
      <c r="P333" s="71">
        <f t="shared" si="153"/>
        <v>0</v>
      </c>
      <c r="Q333" s="71">
        <f t="shared" si="153"/>
        <v>0</v>
      </c>
    </row>
    <row r="334" spans="1:17" s="24" customFormat="1" ht="25.5" hidden="1">
      <c r="A334" s="17"/>
      <c r="B334" s="80" t="s">
        <v>212</v>
      </c>
      <c r="C334" s="40"/>
      <c r="D334" s="60" t="s">
        <v>112</v>
      </c>
      <c r="E334" s="77">
        <f t="shared" si="153"/>
        <v>303</v>
      </c>
      <c r="F334" s="77">
        <f t="shared" si="153"/>
        <v>303</v>
      </c>
      <c r="G334" s="67">
        <f t="shared" si="153"/>
        <v>0</v>
      </c>
      <c r="H334" s="67">
        <f t="shared" si="153"/>
        <v>0</v>
      </c>
      <c r="I334" s="69">
        <f t="shared" si="153"/>
        <v>0</v>
      </c>
      <c r="J334" s="67">
        <f t="shared" si="153"/>
        <v>0</v>
      </c>
      <c r="K334" s="67">
        <f t="shared" si="153"/>
        <v>0</v>
      </c>
      <c r="L334" s="67">
        <f t="shared" si="153"/>
        <v>0</v>
      </c>
      <c r="M334" s="67">
        <f t="shared" si="153"/>
        <v>0</v>
      </c>
      <c r="N334" s="166">
        <f t="shared" si="153"/>
        <v>0</v>
      </c>
      <c r="O334" s="67">
        <f t="shared" si="153"/>
        <v>0</v>
      </c>
      <c r="P334" s="67">
        <f t="shared" si="153"/>
        <v>0</v>
      </c>
      <c r="Q334" s="67">
        <f t="shared" si="153"/>
        <v>0</v>
      </c>
    </row>
    <row r="335" spans="1:17" s="24" customFormat="1" ht="38.25" hidden="1">
      <c r="A335" s="17"/>
      <c r="B335" s="40" t="s">
        <v>213</v>
      </c>
      <c r="C335" s="40"/>
      <c r="D335" s="56" t="s">
        <v>214</v>
      </c>
      <c r="E335" s="77">
        <f t="shared" si="153"/>
        <v>303</v>
      </c>
      <c r="F335" s="77">
        <f t="shared" si="153"/>
        <v>303</v>
      </c>
      <c r="G335" s="67">
        <f t="shared" si="153"/>
        <v>0</v>
      </c>
      <c r="H335" s="67">
        <f t="shared" si="153"/>
        <v>0</v>
      </c>
      <c r="I335" s="69">
        <f t="shared" si="153"/>
        <v>0</v>
      </c>
      <c r="J335" s="67">
        <f t="shared" si="153"/>
        <v>0</v>
      </c>
      <c r="K335" s="67">
        <f t="shared" si="153"/>
        <v>0</v>
      </c>
      <c r="L335" s="67">
        <f t="shared" si="153"/>
        <v>0</v>
      </c>
      <c r="M335" s="67">
        <f t="shared" si="153"/>
        <v>0</v>
      </c>
      <c r="N335" s="166">
        <f t="shared" si="153"/>
        <v>0</v>
      </c>
      <c r="O335" s="67">
        <f t="shared" si="153"/>
        <v>0</v>
      </c>
      <c r="P335" s="67">
        <f t="shared" si="153"/>
        <v>0</v>
      </c>
      <c r="Q335" s="67">
        <f t="shared" si="153"/>
        <v>0</v>
      </c>
    </row>
    <row r="336" spans="1:17" s="24" customFormat="1" ht="25.5" hidden="1">
      <c r="A336" s="17"/>
      <c r="B336" s="40" t="s">
        <v>549</v>
      </c>
      <c r="C336" s="40"/>
      <c r="D336" s="56" t="s">
        <v>548</v>
      </c>
      <c r="E336" s="77">
        <f t="shared" si="153"/>
        <v>303</v>
      </c>
      <c r="F336" s="77">
        <f t="shared" si="153"/>
        <v>303</v>
      </c>
      <c r="G336" s="67">
        <f t="shared" si="153"/>
        <v>0</v>
      </c>
      <c r="H336" s="67">
        <f t="shared" si="153"/>
        <v>0</v>
      </c>
      <c r="I336" s="69">
        <f t="shared" si="153"/>
        <v>0</v>
      </c>
      <c r="J336" s="67">
        <f t="shared" si="153"/>
        <v>0</v>
      </c>
      <c r="K336" s="67">
        <f t="shared" si="153"/>
        <v>0</v>
      </c>
      <c r="L336" s="67">
        <f t="shared" si="153"/>
        <v>0</v>
      </c>
      <c r="M336" s="67">
        <f t="shared" si="153"/>
        <v>0</v>
      </c>
      <c r="N336" s="166">
        <f t="shared" si="153"/>
        <v>0</v>
      </c>
      <c r="O336" s="67">
        <f t="shared" si="153"/>
        <v>0</v>
      </c>
      <c r="P336" s="67">
        <f t="shared" si="153"/>
        <v>0</v>
      </c>
      <c r="Q336" s="67">
        <f t="shared" si="153"/>
        <v>0</v>
      </c>
    </row>
    <row r="337" spans="1:17" s="24" customFormat="1" ht="25.5" hidden="1">
      <c r="A337" s="17"/>
      <c r="B337" s="65"/>
      <c r="C337" s="40" t="s">
        <v>3</v>
      </c>
      <c r="D337" s="66" t="s">
        <v>95</v>
      </c>
      <c r="E337" s="77">
        <v>303</v>
      </c>
      <c r="F337" s="77">
        <f>E337+SUM(G337:Q337)</f>
        <v>303</v>
      </c>
      <c r="G337" s="67"/>
      <c r="H337" s="67"/>
      <c r="I337" s="151"/>
      <c r="J337" s="68"/>
      <c r="K337" s="67"/>
      <c r="L337" s="67"/>
      <c r="M337" s="67"/>
      <c r="N337" s="166"/>
      <c r="O337" s="67"/>
      <c r="P337" s="67"/>
      <c r="Q337" s="67"/>
    </row>
    <row r="338" spans="1:17" s="24" customFormat="1" ht="51" hidden="1">
      <c r="A338" s="17"/>
      <c r="B338" s="62" t="s">
        <v>259</v>
      </c>
      <c r="C338" s="11"/>
      <c r="D338" s="59" t="s">
        <v>118</v>
      </c>
      <c r="E338" s="93">
        <f>E339</f>
        <v>200</v>
      </c>
      <c r="F338" s="93">
        <f aca="true" t="shared" si="154" ref="F338:N338">F339</f>
        <v>200</v>
      </c>
      <c r="G338" s="93">
        <f t="shared" si="154"/>
        <v>0</v>
      </c>
      <c r="H338" s="93">
        <f t="shared" si="154"/>
        <v>0</v>
      </c>
      <c r="I338" s="129">
        <f t="shared" si="154"/>
        <v>0</v>
      </c>
      <c r="J338" s="93">
        <f t="shared" si="154"/>
        <v>0</v>
      </c>
      <c r="K338" s="93">
        <f t="shared" si="154"/>
        <v>0</v>
      </c>
      <c r="L338" s="93">
        <f t="shared" si="154"/>
        <v>0</v>
      </c>
      <c r="M338" s="93">
        <f t="shared" si="154"/>
        <v>0</v>
      </c>
      <c r="N338" s="167">
        <f t="shared" si="154"/>
        <v>0</v>
      </c>
      <c r="O338" s="67"/>
      <c r="P338" s="67"/>
      <c r="Q338" s="67"/>
    </row>
    <row r="339" spans="1:17" s="24" customFormat="1" ht="25.5" hidden="1">
      <c r="A339" s="17"/>
      <c r="B339" s="80" t="s">
        <v>260</v>
      </c>
      <c r="C339" s="97"/>
      <c r="D339" s="60" t="s">
        <v>262</v>
      </c>
      <c r="E339" s="77">
        <f>E342+E340</f>
        <v>200</v>
      </c>
      <c r="F339" s="77">
        <f aca="true" t="shared" si="155" ref="F339:N339">F342+F340</f>
        <v>200</v>
      </c>
      <c r="G339" s="77">
        <f t="shared" si="155"/>
        <v>0</v>
      </c>
      <c r="H339" s="77">
        <f t="shared" si="155"/>
        <v>0</v>
      </c>
      <c r="I339" s="94">
        <f t="shared" si="155"/>
        <v>0</v>
      </c>
      <c r="J339" s="77">
        <f t="shared" si="155"/>
        <v>0</v>
      </c>
      <c r="K339" s="77">
        <f t="shared" si="155"/>
        <v>0</v>
      </c>
      <c r="L339" s="77">
        <f t="shared" si="155"/>
        <v>0</v>
      </c>
      <c r="M339" s="77">
        <f t="shared" si="155"/>
        <v>0</v>
      </c>
      <c r="N339" s="168">
        <f t="shared" si="155"/>
        <v>0</v>
      </c>
      <c r="O339" s="67"/>
      <c r="P339" s="67"/>
      <c r="Q339" s="67"/>
    </row>
    <row r="340" spans="1:17" s="24" customFormat="1" ht="38.25" hidden="1">
      <c r="A340" s="17"/>
      <c r="B340" s="65" t="s">
        <v>456</v>
      </c>
      <c r="C340" s="40"/>
      <c r="D340" s="66" t="s">
        <v>449</v>
      </c>
      <c r="E340" s="77">
        <f>E341</f>
        <v>0</v>
      </c>
      <c r="F340" s="77">
        <f aca="true" t="shared" si="156" ref="F340:N340">F341</f>
        <v>0</v>
      </c>
      <c r="G340" s="77">
        <f t="shared" si="156"/>
        <v>0</v>
      </c>
      <c r="H340" s="77">
        <f t="shared" si="156"/>
        <v>0</v>
      </c>
      <c r="I340" s="94">
        <f t="shared" si="156"/>
        <v>0</v>
      </c>
      <c r="J340" s="77">
        <f t="shared" si="156"/>
        <v>0</v>
      </c>
      <c r="K340" s="77">
        <f t="shared" si="156"/>
        <v>0</v>
      </c>
      <c r="L340" s="77">
        <f t="shared" si="156"/>
        <v>0</v>
      </c>
      <c r="M340" s="77">
        <f t="shared" si="156"/>
        <v>0</v>
      </c>
      <c r="N340" s="168">
        <f t="shared" si="156"/>
        <v>0</v>
      </c>
      <c r="O340" s="67"/>
      <c r="P340" s="67"/>
      <c r="Q340" s="67"/>
    </row>
    <row r="341" spans="1:17" s="24" customFormat="1" ht="25.5" hidden="1">
      <c r="A341" s="17"/>
      <c r="B341" s="65"/>
      <c r="C341" s="40" t="s">
        <v>3</v>
      </c>
      <c r="D341" s="66" t="s">
        <v>95</v>
      </c>
      <c r="E341" s="77"/>
      <c r="F341" s="77">
        <f>E341+SUM(G341:Q341)</f>
        <v>0</v>
      </c>
      <c r="G341" s="77"/>
      <c r="H341" s="77"/>
      <c r="I341" s="94"/>
      <c r="J341" s="77"/>
      <c r="K341" s="67"/>
      <c r="L341" s="67"/>
      <c r="M341" s="67"/>
      <c r="N341" s="166"/>
      <c r="O341" s="67"/>
      <c r="P341" s="67"/>
      <c r="Q341" s="67"/>
    </row>
    <row r="342" spans="1:17" s="24" customFormat="1" ht="38.25" hidden="1">
      <c r="A342" s="17"/>
      <c r="B342" s="65" t="s">
        <v>448</v>
      </c>
      <c r="C342" s="40"/>
      <c r="D342" s="56" t="s">
        <v>449</v>
      </c>
      <c r="E342" s="77">
        <f>E343+E344</f>
        <v>200</v>
      </c>
      <c r="F342" s="77">
        <f aca="true" t="shared" si="157" ref="F342:N342">F343+F344</f>
        <v>200</v>
      </c>
      <c r="G342" s="77">
        <f t="shared" si="157"/>
        <v>0</v>
      </c>
      <c r="H342" s="77">
        <f t="shared" si="157"/>
        <v>0</v>
      </c>
      <c r="I342" s="94">
        <f t="shared" si="157"/>
        <v>0</v>
      </c>
      <c r="J342" s="77">
        <f t="shared" si="157"/>
        <v>0</v>
      </c>
      <c r="K342" s="77">
        <f t="shared" si="157"/>
        <v>0</v>
      </c>
      <c r="L342" s="77">
        <f t="shared" si="157"/>
        <v>0</v>
      </c>
      <c r="M342" s="77">
        <f t="shared" si="157"/>
        <v>0</v>
      </c>
      <c r="N342" s="168">
        <f t="shared" si="157"/>
        <v>0</v>
      </c>
      <c r="O342" s="67"/>
      <c r="P342" s="67"/>
      <c r="Q342" s="67"/>
    </row>
    <row r="343" spans="1:17" s="24" customFormat="1" ht="25.5" hidden="1">
      <c r="A343" s="17"/>
      <c r="B343" s="65"/>
      <c r="C343" s="40" t="s">
        <v>3</v>
      </c>
      <c r="D343" s="66" t="s">
        <v>95</v>
      </c>
      <c r="E343" s="77">
        <v>200</v>
      </c>
      <c r="F343" s="77">
        <f>E343+SUM(G343:Q343)</f>
        <v>200</v>
      </c>
      <c r="G343" s="67"/>
      <c r="H343" s="67"/>
      <c r="I343" s="151"/>
      <c r="J343" s="68"/>
      <c r="K343" s="67"/>
      <c r="L343" s="67"/>
      <c r="M343" s="67"/>
      <c r="N343" s="166"/>
      <c r="O343" s="67"/>
      <c r="P343" s="67"/>
      <c r="Q343" s="67"/>
    </row>
    <row r="344" spans="1:17" s="24" customFormat="1" ht="25.5" hidden="1">
      <c r="A344" s="17"/>
      <c r="B344" s="65"/>
      <c r="C344" s="40" t="s">
        <v>11</v>
      </c>
      <c r="D344" s="66" t="s">
        <v>12</v>
      </c>
      <c r="E344" s="77"/>
      <c r="F344" s="77">
        <f>E344+SUM(G344:Q344)</f>
        <v>0</v>
      </c>
      <c r="G344" s="67"/>
      <c r="H344" s="67"/>
      <c r="I344" s="151"/>
      <c r="J344" s="68"/>
      <c r="K344" s="67"/>
      <c r="L344" s="67"/>
      <c r="M344" s="67"/>
      <c r="N344" s="166"/>
      <c r="O344" s="67"/>
      <c r="P344" s="67"/>
      <c r="Q344" s="67"/>
    </row>
    <row r="345" spans="1:17" s="24" customFormat="1" ht="38.25">
      <c r="A345" s="17"/>
      <c r="B345" s="62" t="s">
        <v>364</v>
      </c>
      <c r="C345" s="11"/>
      <c r="D345" s="82" t="s">
        <v>134</v>
      </c>
      <c r="E345" s="93">
        <f aca="true" t="shared" si="158" ref="E345:Q345">E346</f>
        <v>24837.5</v>
      </c>
      <c r="F345" s="93">
        <f t="shared" si="158"/>
        <v>24702.5</v>
      </c>
      <c r="G345" s="93">
        <f t="shared" si="158"/>
        <v>-135</v>
      </c>
      <c r="H345" s="93">
        <f t="shared" si="158"/>
        <v>0</v>
      </c>
      <c r="I345" s="129">
        <f t="shared" si="158"/>
        <v>0</v>
      </c>
      <c r="J345" s="93">
        <f t="shared" si="158"/>
        <v>0</v>
      </c>
      <c r="K345" s="93">
        <f t="shared" si="158"/>
        <v>0</v>
      </c>
      <c r="L345" s="93">
        <f t="shared" si="158"/>
        <v>0</v>
      </c>
      <c r="M345" s="93">
        <f t="shared" si="158"/>
        <v>0</v>
      </c>
      <c r="N345" s="167">
        <f t="shared" si="158"/>
        <v>0</v>
      </c>
      <c r="O345" s="93">
        <f t="shared" si="158"/>
        <v>0</v>
      </c>
      <c r="P345" s="93">
        <f t="shared" si="158"/>
        <v>0</v>
      </c>
      <c r="Q345" s="93">
        <f t="shared" si="158"/>
        <v>0</v>
      </c>
    </row>
    <row r="346" spans="1:17" s="24" customFormat="1" ht="25.5">
      <c r="A346" s="17"/>
      <c r="B346" s="80" t="s">
        <v>383</v>
      </c>
      <c r="C346" s="40"/>
      <c r="D346" s="83" t="s">
        <v>137</v>
      </c>
      <c r="E346" s="91">
        <f>E347+E350+E353+E360</f>
        <v>24837.5</v>
      </c>
      <c r="F346" s="91">
        <f aca="true" t="shared" si="159" ref="F346:Q346">F347+F350+F353+F360</f>
        <v>24702.5</v>
      </c>
      <c r="G346" s="91">
        <f t="shared" si="159"/>
        <v>-135</v>
      </c>
      <c r="H346" s="91">
        <f t="shared" si="159"/>
        <v>0</v>
      </c>
      <c r="I346" s="91">
        <f t="shared" si="159"/>
        <v>0</v>
      </c>
      <c r="J346" s="91">
        <f t="shared" si="159"/>
        <v>0</v>
      </c>
      <c r="K346" s="91">
        <f t="shared" si="159"/>
        <v>0</v>
      </c>
      <c r="L346" s="91">
        <f t="shared" si="159"/>
        <v>0</v>
      </c>
      <c r="M346" s="91">
        <f t="shared" si="159"/>
        <v>0</v>
      </c>
      <c r="N346" s="91">
        <f t="shared" si="159"/>
        <v>0</v>
      </c>
      <c r="O346" s="91">
        <f t="shared" si="159"/>
        <v>0</v>
      </c>
      <c r="P346" s="91">
        <f t="shared" si="159"/>
        <v>0</v>
      </c>
      <c r="Q346" s="91">
        <f t="shared" si="159"/>
        <v>0</v>
      </c>
    </row>
    <row r="347" spans="1:17" s="24" customFormat="1" ht="12.75" hidden="1">
      <c r="A347" s="17"/>
      <c r="B347" s="40" t="s">
        <v>384</v>
      </c>
      <c r="C347" s="40"/>
      <c r="D347" s="81" t="s">
        <v>386</v>
      </c>
      <c r="E347" s="91">
        <f>E348</f>
        <v>10432.5</v>
      </c>
      <c r="F347" s="91">
        <f aca="true" t="shared" si="160" ref="F347:Q348">F348</f>
        <v>10432.5</v>
      </c>
      <c r="G347" s="63">
        <f t="shared" si="160"/>
        <v>0</v>
      </c>
      <c r="H347" s="63">
        <f t="shared" si="160"/>
        <v>0</v>
      </c>
      <c r="I347" s="76">
        <f t="shared" si="160"/>
        <v>0</v>
      </c>
      <c r="J347" s="63">
        <f t="shared" si="160"/>
        <v>0</v>
      </c>
      <c r="K347" s="63">
        <f t="shared" si="160"/>
        <v>0</v>
      </c>
      <c r="L347" s="63">
        <f t="shared" si="160"/>
        <v>0</v>
      </c>
      <c r="M347" s="63">
        <f t="shared" si="160"/>
        <v>0</v>
      </c>
      <c r="N347" s="170">
        <f t="shared" si="160"/>
        <v>0</v>
      </c>
      <c r="O347" s="63">
        <f t="shared" si="160"/>
        <v>0</v>
      </c>
      <c r="P347" s="63">
        <f t="shared" si="160"/>
        <v>0</v>
      </c>
      <c r="Q347" s="63">
        <f t="shared" si="160"/>
        <v>0</v>
      </c>
    </row>
    <row r="348" spans="1:17" s="24" customFormat="1" ht="25.5" hidden="1">
      <c r="A348" s="17"/>
      <c r="B348" s="40" t="s">
        <v>385</v>
      </c>
      <c r="C348" s="40"/>
      <c r="D348" s="81" t="s">
        <v>564</v>
      </c>
      <c r="E348" s="91">
        <f>E349</f>
        <v>10432.5</v>
      </c>
      <c r="F348" s="91">
        <f t="shared" si="160"/>
        <v>10432.5</v>
      </c>
      <c r="G348" s="63">
        <f t="shared" si="160"/>
        <v>0</v>
      </c>
      <c r="H348" s="63">
        <f t="shared" si="160"/>
        <v>0</v>
      </c>
      <c r="I348" s="76">
        <f t="shared" si="160"/>
        <v>0</v>
      </c>
      <c r="J348" s="63">
        <f t="shared" si="160"/>
        <v>0</v>
      </c>
      <c r="K348" s="63">
        <f t="shared" si="160"/>
        <v>0</v>
      </c>
      <c r="L348" s="63">
        <f t="shared" si="160"/>
        <v>0</v>
      </c>
      <c r="M348" s="63">
        <f t="shared" si="160"/>
        <v>0</v>
      </c>
      <c r="N348" s="170">
        <f t="shared" si="160"/>
        <v>0</v>
      </c>
      <c r="O348" s="63">
        <f t="shared" si="160"/>
        <v>0</v>
      </c>
      <c r="P348" s="63">
        <f t="shared" si="160"/>
        <v>0</v>
      </c>
      <c r="Q348" s="63">
        <f t="shared" si="160"/>
        <v>0</v>
      </c>
    </row>
    <row r="349" spans="1:17" s="24" customFormat="1" ht="25.5" hidden="1">
      <c r="A349" s="17"/>
      <c r="B349" s="62"/>
      <c r="C349" s="40" t="s">
        <v>3</v>
      </c>
      <c r="D349" s="66" t="s">
        <v>95</v>
      </c>
      <c r="E349" s="91">
        <v>10432.5</v>
      </c>
      <c r="F349" s="91">
        <f>E349+SUM(G349:Q349)</f>
        <v>10432.5</v>
      </c>
      <c r="G349" s="63"/>
      <c r="H349" s="63"/>
      <c r="I349" s="152"/>
      <c r="J349" s="64"/>
      <c r="K349" s="63"/>
      <c r="L349" s="63"/>
      <c r="M349" s="63"/>
      <c r="N349" s="170"/>
      <c r="O349" s="63"/>
      <c r="P349" s="63"/>
      <c r="Q349" s="63"/>
    </row>
    <row r="350" spans="1:17" s="24" customFormat="1" ht="12.75">
      <c r="A350" s="17"/>
      <c r="B350" s="65" t="s">
        <v>388</v>
      </c>
      <c r="C350" s="40"/>
      <c r="D350" s="81" t="s">
        <v>389</v>
      </c>
      <c r="E350" s="77">
        <f>E351</f>
        <v>9256.8</v>
      </c>
      <c r="F350" s="77">
        <f aca="true" t="shared" si="161" ref="F350:Q351">F351</f>
        <v>9121.8</v>
      </c>
      <c r="G350" s="67">
        <f t="shared" si="161"/>
        <v>-135</v>
      </c>
      <c r="H350" s="67">
        <f t="shared" si="161"/>
        <v>0</v>
      </c>
      <c r="I350" s="69">
        <f t="shared" si="161"/>
        <v>0</v>
      </c>
      <c r="J350" s="67">
        <f t="shared" si="161"/>
        <v>0</v>
      </c>
      <c r="K350" s="67">
        <f t="shared" si="161"/>
        <v>0</v>
      </c>
      <c r="L350" s="67">
        <f t="shared" si="161"/>
        <v>0</v>
      </c>
      <c r="M350" s="67">
        <f t="shared" si="161"/>
        <v>0</v>
      </c>
      <c r="N350" s="166">
        <f t="shared" si="161"/>
        <v>0</v>
      </c>
      <c r="O350" s="67">
        <f t="shared" si="161"/>
        <v>0</v>
      </c>
      <c r="P350" s="67">
        <f t="shared" si="161"/>
        <v>0</v>
      </c>
      <c r="Q350" s="67">
        <f t="shared" si="161"/>
        <v>0</v>
      </c>
    </row>
    <row r="351" spans="1:18" s="24" customFormat="1" ht="25.5">
      <c r="A351" s="17"/>
      <c r="B351" s="65" t="s">
        <v>566</v>
      </c>
      <c r="C351" s="40"/>
      <c r="D351" s="81" t="s">
        <v>565</v>
      </c>
      <c r="E351" s="77">
        <f>E352</f>
        <v>9256.8</v>
      </c>
      <c r="F351" s="77">
        <f t="shared" si="161"/>
        <v>9121.8</v>
      </c>
      <c r="G351" s="67">
        <f t="shared" si="161"/>
        <v>-135</v>
      </c>
      <c r="H351" s="67">
        <f t="shared" si="161"/>
        <v>0</v>
      </c>
      <c r="I351" s="69">
        <f t="shared" si="161"/>
        <v>0</v>
      </c>
      <c r="J351" s="67">
        <f t="shared" si="161"/>
        <v>0</v>
      </c>
      <c r="K351" s="67">
        <f t="shared" si="161"/>
        <v>0</v>
      </c>
      <c r="L351" s="67">
        <f t="shared" si="161"/>
        <v>0</v>
      </c>
      <c r="M351" s="67">
        <f t="shared" si="161"/>
        <v>0</v>
      </c>
      <c r="N351" s="166">
        <f t="shared" si="161"/>
        <v>0</v>
      </c>
      <c r="O351" s="67">
        <f t="shared" si="161"/>
        <v>0</v>
      </c>
      <c r="P351" s="67">
        <f t="shared" si="161"/>
        <v>0</v>
      </c>
      <c r="Q351" s="67">
        <f t="shared" si="161"/>
        <v>0</v>
      </c>
      <c r="R351" s="23"/>
    </row>
    <row r="352" spans="1:17" s="24" customFormat="1" ht="25.5">
      <c r="A352" s="17"/>
      <c r="B352" s="65"/>
      <c r="C352" s="40" t="s">
        <v>3</v>
      </c>
      <c r="D352" s="66" t="s">
        <v>95</v>
      </c>
      <c r="E352" s="77">
        <v>9256.8</v>
      </c>
      <c r="F352" s="91">
        <f>E352+SUM(G352:Q352)</f>
        <v>9121.8</v>
      </c>
      <c r="G352" s="63">
        <v>-135</v>
      </c>
      <c r="H352" s="63"/>
      <c r="I352" s="64"/>
      <c r="J352" s="64"/>
      <c r="K352" s="63"/>
      <c r="L352" s="63"/>
      <c r="M352" s="63"/>
      <c r="N352" s="170"/>
      <c r="O352" s="63"/>
      <c r="P352" s="63"/>
      <c r="Q352" s="63"/>
    </row>
    <row r="353" spans="1:17" s="24" customFormat="1" ht="12.75" hidden="1">
      <c r="A353" s="17"/>
      <c r="B353" s="65" t="s">
        <v>393</v>
      </c>
      <c r="C353" s="40"/>
      <c r="D353" s="81" t="s">
        <v>394</v>
      </c>
      <c r="E353" s="77">
        <f>E354+E356+E358</f>
        <v>5148.2</v>
      </c>
      <c r="F353" s="77">
        <f aca="true" t="shared" si="162" ref="F353:Q353">F354+F356+F358</f>
        <v>5148.2</v>
      </c>
      <c r="G353" s="77">
        <f t="shared" si="162"/>
        <v>0</v>
      </c>
      <c r="H353" s="77">
        <f t="shared" si="162"/>
        <v>0</v>
      </c>
      <c r="I353" s="77">
        <f t="shared" si="162"/>
        <v>0</v>
      </c>
      <c r="J353" s="77">
        <f t="shared" si="162"/>
        <v>0</v>
      </c>
      <c r="K353" s="77">
        <f t="shared" si="162"/>
        <v>0</v>
      </c>
      <c r="L353" s="77">
        <f t="shared" si="162"/>
        <v>0</v>
      </c>
      <c r="M353" s="77">
        <f t="shared" si="162"/>
        <v>0</v>
      </c>
      <c r="N353" s="77">
        <f t="shared" si="162"/>
        <v>0</v>
      </c>
      <c r="O353" s="77">
        <f t="shared" si="162"/>
        <v>0</v>
      </c>
      <c r="P353" s="77">
        <f t="shared" si="162"/>
        <v>0</v>
      </c>
      <c r="Q353" s="77">
        <f t="shared" si="162"/>
        <v>0</v>
      </c>
    </row>
    <row r="354" spans="1:17" s="24" customFormat="1" ht="25.5" hidden="1">
      <c r="A354" s="17"/>
      <c r="B354" s="65" t="s">
        <v>567</v>
      </c>
      <c r="C354" s="40"/>
      <c r="D354" s="81" t="s">
        <v>568</v>
      </c>
      <c r="E354" s="77">
        <f>E355</f>
        <v>3093.2</v>
      </c>
      <c r="F354" s="77">
        <f aca="true" t="shared" si="163" ref="F354:Q354">F355</f>
        <v>3093.2</v>
      </c>
      <c r="G354" s="67">
        <f t="shared" si="163"/>
        <v>0</v>
      </c>
      <c r="H354" s="67">
        <f t="shared" si="163"/>
        <v>0</v>
      </c>
      <c r="I354" s="69">
        <f t="shared" si="163"/>
        <v>0</v>
      </c>
      <c r="J354" s="67">
        <f t="shared" si="163"/>
        <v>0</v>
      </c>
      <c r="K354" s="67">
        <f t="shared" si="163"/>
        <v>0</v>
      </c>
      <c r="L354" s="67">
        <f t="shared" si="163"/>
        <v>0</v>
      </c>
      <c r="M354" s="67">
        <f t="shared" si="163"/>
        <v>0</v>
      </c>
      <c r="N354" s="166">
        <f t="shared" si="163"/>
        <v>0</v>
      </c>
      <c r="O354" s="67">
        <f t="shared" si="163"/>
        <v>0</v>
      </c>
      <c r="P354" s="67">
        <f t="shared" si="163"/>
        <v>0</v>
      </c>
      <c r="Q354" s="67">
        <f t="shared" si="163"/>
        <v>0</v>
      </c>
    </row>
    <row r="355" spans="1:17" s="24" customFormat="1" ht="38.25" customHeight="1" hidden="1">
      <c r="A355" s="17"/>
      <c r="B355" s="65"/>
      <c r="C355" s="40" t="s">
        <v>3</v>
      </c>
      <c r="D355" s="66" t="s">
        <v>95</v>
      </c>
      <c r="E355" s="77">
        <v>3093.2</v>
      </c>
      <c r="F355" s="91">
        <f>E355+SUM(G355:Q355)</f>
        <v>3093.2</v>
      </c>
      <c r="G355" s="67"/>
      <c r="H355" s="67"/>
      <c r="I355" s="151"/>
      <c r="J355" s="68"/>
      <c r="K355" s="67"/>
      <c r="L355" s="67"/>
      <c r="M355" s="67"/>
      <c r="N355" s="166"/>
      <c r="O355" s="67"/>
      <c r="P355" s="67"/>
      <c r="Q355" s="67"/>
    </row>
    <row r="356" spans="1:17" s="24" customFormat="1" ht="35.25" customHeight="1" hidden="1">
      <c r="A356" s="17"/>
      <c r="B356" s="65" t="s">
        <v>569</v>
      </c>
      <c r="C356" s="40"/>
      <c r="D356" s="66" t="s">
        <v>570</v>
      </c>
      <c r="E356" s="77">
        <f>E357</f>
        <v>575</v>
      </c>
      <c r="F356" s="77">
        <f aca="true" t="shared" si="164" ref="F356:Q356">F357</f>
        <v>575</v>
      </c>
      <c r="G356" s="77">
        <f t="shared" si="164"/>
        <v>0</v>
      </c>
      <c r="H356" s="77">
        <f t="shared" si="164"/>
        <v>0</v>
      </c>
      <c r="I356" s="94">
        <f t="shared" si="164"/>
        <v>0</v>
      </c>
      <c r="J356" s="77">
        <f t="shared" si="164"/>
        <v>0</v>
      </c>
      <c r="K356" s="77">
        <f t="shared" si="164"/>
        <v>0</v>
      </c>
      <c r="L356" s="77">
        <f t="shared" si="164"/>
        <v>0</v>
      </c>
      <c r="M356" s="77">
        <f t="shared" si="164"/>
        <v>0</v>
      </c>
      <c r="N356" s="168">
        <f t="shared" si="164"/>
        <v>0</v>
      </c>
      <c r="O356" s="77">
        <f t="shared" si="164"/>
        <v>0</v>
      </c>
      <c r="P356" s="77">
        <f t="shared" si="164"/>
        <v>0</v>
      </c>
      <c r="Q356" s="77">
        <f t="shared" si="164"/>
        <v>0</v>
      </c>
    </row>
    <row r="357" spans="1:17" s="24" customFormat="1" ht="38.25" customHeight="1" hidden="1">
      <c r="A357" s="17"/>
      <c r="B357" s="65"/>
      <c r="C357" s="40" t="s">
        <v>3</v>
      </c>
      <c r="D357" s="66" t="s">
        <v>95</v>
      </c>
      <c r="E357" s="77">
        <v>575</v>
      </c>
      <c r="F357" s="91">
        <f>E357+SUM(G357:Q357)</f>
        <v>575</v>
      </c>
      <c r="G357" s="67"/>
      <c r="H357" s="67"/>
      <c r="I357" s="151"/>
      <c r="J357" s="68"/>
      <c r="K357" s="67"/>
      <c r="L357" s="67"/>
      <c r="M357" s="67"/>
      <c r="N357" s="166"/>
      <c r="O357" s="67"/>
      <c r="P357" s="67"/>
      <c r="Q357" s="67"/>
    </row>
    <row r="358" spans="1:17" s="24" customFormat="1" ht="32.25" customHeight="1" hidden="1">
      <c r="A358" s="17"/>
      <c r="B358" s="65" t="s">
        <v>571</v>
      </c>
      <c r="C358" s="40"/>
      <c r="D358" s="66" t="s">
        <v>572</v>
      </c>
      <c r="E358" s="77">
        <f>E359</f>
        <v>1480</v>
      </c>
      <c r="F358" s="77">
        <f aca="true" t="shared" si="165" ref="F358:Q358">F359</f>
        <v>1480</v>
      </c>
      <c r="G358" s="77">
        <f t="shared" si="165"/>
        <v>0</v>
      </c>
      <c r="H358" s="77">
        <f t="shared" si="165"/>
        <v>0</v>
      </c>
      <c r="I358" s="77">
        <f t="shared" si="165"/>
        <v>0</v>
      </c>
      <c r="J358" s="77">
        <f t="shared" si="165"/>
        <v>0</v>
      </c>
      <c r="K358" s="77">
        <f t="shared" si="165"/>
        <v>0</v>
      </c>
      <c r="L358" s="77">
        <f t="shared" si="165"/>
        <v>0</v>
      </c>
      <c r="M358" s="77">
        <f t="shared" si="165"/>
        <v>0</v>
      </c>
      <c r="N358" s="77">
        <f t="shared" si="165"/>
        <v>0</v>
      </c>
      <c r="O358" s="77">
        <f t="shared" si="165"/>
        <v>0</v>
      </c>
      <c r="P358" s="77">
        <f t="shared" si="165"/>
        <v>0</v>
      </c>
      <c r="Q358" s="77">
        <f t="shared" si="165"/>
        <v>0</v>
      </c>
    </row>
    <row r="359" spans="1:17" s="24" customFormat="1" ht="38.25" customHeight="1" hidden="1">
      <c r="A359" s="17"/>
      <c r="B359" s="65"/>
      <c r="C359" s="40" t="s">
        <v>3</v>
      </c>
      <c r="D359" s="66" t="s">
        <v>95</v>
      </c>
      <c r="E359" s="77">
        <v>1480</v>
      </c>
      <c r="F359" s="91">
        <f>E359+SUM(G359:Q359)</f>
        <v>1480</v>
      </c>
      <c r="G359" s="67"/>
      <c r="H359" s="67"/>
      <c r="I359" s="151"/>
      <c r="J359" s="68"/>
      <c r="K359" s="67"/>
      <c r="L359" s="67"/>
      <c r="M359" s="67"/>
      <c r="N359" s="166"/>
      <c r="O359" s="67"/>
      <c r="P359" s="67"/>
      <c r="Q359" s="67"/>
    </row>
    <row r="360" spans="1:17" s="24" customFormat="1" ht="38.25" hidden="1">
      <c r="A360" s="17"/>
      <c r="B360" s="65" t="s">
        <v>395</v>
      </c>
      <c r="C360" s="40"/>
      <c r="D360" s="81" t="s">
        <v>397</v>
      </c>
      <c r="E360" s="77">
        <f>E361</f>
        <v>0</v>
      </c>
      <c r="F360" s="77">
        <f aca="true" t="shared" si="166" ref="F360:Q361">F361</f>
        <v>0</v>
      </c>
      <c r="G360" s="67">
        <f t="shared" si="166"/>
        <v>0</v>
      </c>
      <c r="H360" s="67">
        <f t="shared" si="166"/>
        <v>0</v>
      </c>
      <c r="I360" s="69">
        <f t="shared" si="166"/>
        <v>0</v>
      </c>
      <c r="J360" s="67">
        <f t="shared" si="166"/>
        <v>0</v>
      </c>
      <c r="K360" s="67">
        <f t="shared" si="166"/>
        <v>0</v>
      </c>
      <c r="L360" s="67">
        <f t="shared" si="166"/>
        <v>0</v>
      </c>
      <c r="M360" s="67">
        <f t="shared" si="166"/>
        <v>0</v>
      </c>
      <c r="N360" s="166">
        <f t="shared" si="166"/>
        <v>0</v>
      </c>
      <c r="O360" s="67">
        <f t="shared" si="166"/>
        <v>0</v>
      </c>
      <c r="P360" s="67">
        <f t="shared" si="166"/>
        <v>0</v>
      </c>
      <c r="Q360" s="67">
        <f t="shared" si="166"/>
        <v>0</v>
      </c>
    </row>
    <row r="361" spans="1:17" s="24" customFormat="1" ht="25.5" hidden="1">
      <c r="A361" s="17"/>
      <c r="B361" s="65" t="s">
        <v>396</v>
      </c>
      <c r="C361" s="40"/>
      <c r="D361" s="81" t="s">
        <v>387</v>
      </c>
      <c r="E361" s="77">
        <f>E362</f>
        <v>0</v>
      </c>
      <c r="F361" s="77">
        <f t="shared" si="166"/>
        <v>0</v>
      </c>
      <c r="G361" s="67">
        <f t="shared" si="166"/>
        <v>0</v>
      </c>
      <c r="H361" s="67">
        <f t="shared" si="166"/>
        <v>0</v>
      </c>
      <c r="I361" s="69">
        <f t="shared" si="166"/>
        <v>0</v>
      </c>
      <c r="J361" s="67">
        <f t="shared" si="166"/>
        <v>0</v>
      </c>
      <c r="K361" s="67">
        <f t="shared" si="166"/>
        <v>0</v>
      </c>
      <c r="L361" s="67">
        <f t="shared" si="166"/>
        <v>0</v>
      </c>
      <c r="M361" s="67">
        <f t="shared" si="166"/>
        <v>0</v>
      </c>
      <c r="N361" s="166">
        <f t="shared" si="166"/>
        <v>0</v>
      </c>
      <c r="O361" s="67">
        <f t="shared" si="166"/>
        <v>0</v>
      </c>
      <c r="P361" s="67">
        <f t="shared" si="166"/>
        <v>0</v>
      </c>
      <c r="Q361" s="67">
        <f t="shared" si="166"/>
        <v>0</v>
      </c>
    </row>
    <row r="362" spans="1:17" s="24" customFormat="1" ht="25.5" hidden="1">
      <c r="A362" s="17"/>
      <c r="B362" s="65"/>
      <c r="C362" s="40" t="s">
        <v>3</v>
      </c>
      <c r="D362" s="66" t="s">
        <v>95</v>
      </c>
      <c r="E362" s="77"/>
      <c r="F362" s="91">
        <f>E362+SUM(G362:Q362)</f>
        <v>0</v>
      </c>
      <c r="G362" s="67"/>
      <c r="H362" s="67"/>
      <c r="I362" s="151"/>
      <c r="J362" s="68"/>
      <c r="K362" s="67"/>
      <c r="L362" s="69"/>
      <c r="M362" s="67"/>
      <c r="N362" s="166"/>
      <c r="O362" s="67"/>
      <c r="P362" s="67"/>
      <c r="Q362" s="67"/>
    </row>
    <row r="363" spans="1:17" s="24" customFormat="1" ht="51" hidden="1">
      <c r="A363" s="17"/>
      <c r="B363" s="62" t="s">
        <v>512</v>
      </c>
      <c r="C363" s="11"/>
      <c r="D363" s="111" t="s">
        <v>513</v>
      </c>
      <c r="E363" s="93">
        <f>E364+E367</f>
        <v>0</v>
      </c>
      <c r="F363" s="93">
        <f aca="true" t="shared" si="167" ref="F363:Q363">F364+F367</f>
        <v>0</v>
      </c>
      <c r="G363" s="93">
        <f t="shared" si="167"/>
        <v>0</v>
      </c>
      <c r="H363" s="93">
        <f t="shared" si="167"/>
        <v>0</v>
      </c>
      <c r="I363" s="93">
        <f t="shared" si="167"/>
        <v>0</v>
      </c>
      <c r="J363" s="93">
        <f t="shared" si="167"/>
        <v>0</v>
      </c>
      <c r="K363" s="93">
        <f t="shared" si="167"/>
        <v>0</v>
      </c>
      <c r="L363" s="93">
        <f t="shared" si="167"/>
        <v>0</v>
      </c>
      <c r="M363" s="93">
        <f t="shared" si="167"/>
        <v>0</v>
      </c>
      <c r="N363" s="167">
        <f t="shared" si="167"/>
        <v>0</v>
      </c>
      <c r="O363" s="93">
        <f t="shared" si="167"/>
        <v>0</v>
      </c>
      <c r="P363" s="93">
        <f t="shared" si="167"/>
        <v>0</v>
      </c>
      <c r="Q363" s="93">
        <f t="shared" si="167"/>
        <v>0</v>
      </c>
    </row>
    <row r="364" spans="1:17" s="24" customFormat="1" ht="25.5" hidden="1">
      <c r="A364" s="17"/>
      <c r="B364" s="65" t="s">
        <v>514</v>
      </c>
      <c r="C364" s="40"/>
      <c r="D364" s="66" t="s">
        <v>587</v>
      </c>
      <c r="E364" s="77">
        <f>E365</f>
        <v>0</v>
      </c>
      <c r="F364" s="77">
        <f aca="true" t="shared" si="168" ref="F364:Q365">F365</f>
        <v>0</v>
      </c>
      <c r="G364" s="77">
        <f t="shared" si="168"/>
        <v>0</v>
      </c>
      <c r="H364" s="77">
        <f t="shared" si="168"/>
        <v>0</v>
      </c>
      <c r="I364" s="77">
        <f t="shared" si="168"/>
        <v>0</v>
      </c>
      <c r="J364" s="77">
        <f t="shared" si="168"/>
        <v>0</v>
      </c>
      <c r="K364" s="77">
        <f t="shared" si="168"/>
        <v>0</v>
      </c>
      <c r="L364" s="77">
        <f t="shared" si="168"/>
        <v>0</v>
      </c>
      <c r="M364" s="77">
        <f t="shared" si="168"/>
        <v>0</v>
      </c>
      <c r="N364" s="168">
        <f t="shared" si="168"/>
        <v>0</v>
      </c>
      <c r="O364" s="77">
        <f t="shared" si="168"/>
        <v>0</v>
      </c>
      <c r="P364" s="77">
        <f t="shared" si="168"/>
        <v>0</v>
      </c>
      <c r="Q364" s="77">
        <f t="shared" si="168"/>
        <v>0</v>
      </c>
    </row>
    <row r="365" spans="1:17" s="24" customFormat="1" ht="25.5" hidden="1">
      <c r="A365" s="17"/>
      <c r="B365" s="65" t="s">
        <v>516</v>
      </c>
      <c r="C365" s="40"/>
      <c r="D365" s="66" t="s">
        <v>585</v>
      </c>
      <c r="E365" s="77">
        <f>E366</f>
        <v>0</v>
      </c>
      <c r="F365" s="77">
        <f t="shared" si="168"/>
        <v>0</v>
      </c>
      <c r="G365" s="77">
        <f t="shared" si="168"/>
        <v>0</v>
      </c>
      <c r="H365" s="77">
        <f t="shared" si="168"/>
        <v>0</v>
      </c>
      <c r="I365" s="77">
        <f t="shared" si="168"/>
        <v>0</v>
      </c>
      <c r="J365" s="77">
        <f t="shared" si="168"/>
        <v>0</v>
      </c>
      <c r="K365" s="77">
        <f t="shared" si="168"/>
        <v>0</v>
      </c>
      <c r="L365" s="77">
        <f t="shared" si="168"/>
        <v>0</v>
      </c>
      <c r="M365" s="77">
        <f t="shared" si="168"/>
        <v>0</v>
      </c>
      <c r="N365" s="168">
        <f t="shared" si="168"/>
        <v>0</v>
      </c>
      <c r="O365" s="77">
        <f t="shared" si="168"/>
        <v>0</v>
      </c>
      <c r="P365" s="77">
        <f t="shared" si="168"/>
        <v>0</v>
      </c>
      <c r="Q365" s="77">
        <f t="shared" si="168"/>
        <v>0</v>
      </c>
    </row>
    <row r="366" spans="1:17" s="24" customFormat="1" ht="25.5" hidden="1">
      <c r="A366" s="17"/>
      <c r="B366" s="65"/>
      <c r="C366" s="40" t="s">
        <v>3</v>
      </c>
      <c r="D366" s="66" t="s">
        <v>95</v>
      </c>
      <c r="E366" s="77"/>
      <c r="F366" s="91">
        <f>E366+SUM(G366:Q366)</f>
        <v>0</v>
      </c>
      <c r="G366" s="67"/>
      <c r="H366" s="67"/>
      <c r="I366" s="151"/>
      <c r="J366" s="68"/>
      <c r="K366" s="67"/>
      <c r="L366" s="67"/>
      <c r="M366" s="67"/>
      <c r="N366" s="166"/>
      <c r="O366" s="67"/>
      <c r="P366" s="67"/>
      <c r="Q366" s="67"/>
    </row>
    <row r="367" spans="1:17" s="24" customFormat="1" ht="38.25" hidden="1">
      <c r="A367" s="17"/>
      <c r="B367" s="65" t="s">
        <v>518</v>
      </c>
      <c r="C367" s="40"/>
      <c r="D367" s="66" t="s">
        <v>584</v>
      </c>
      <c r="E367" s="77">
        <f>E368</f>
        <v>0</v>
      </c>
      <c r="F367" s="77">
        <f aca="true" t="shared" si="169" ref="F367:Q368">F368</f>
        <v>0</v>
      </c>
      <c r="G367" s="77">
        <f t="shared" si="169"/>
        <v>0</v>
      </c>
      <c r="H367" s="77">
        <f t="shared" si="169"/>
        <v>0</v>
      </c>
      <c r="I367" s="77">
        <f t="shared" si="169"/>
        <v>0</v>
      </c>
      <c r="J367" s="77">
        <f t="shared" si="169"/>
        <v>0</v>
      </c>
      <c r="K367" s="77">
        <f t="shared" si="169"/>
        <v>0</v>
      </c>
      <c r="L367" s="77">
        <f t="shared" si="169"/>
        <v>0</v>
      </c>
      <c r="M367" s="77">
        <f t="shared" si="169"/>
        <v>0</v>
      </c>
      <c r="N367" s="168">
        <f t="shared" si="169"/>
        <v>0</v>
      </c>
      <c r="O367" s="77">
        <f t="shared" si="169"/>
        <v>0</v>
      </c>
      <c r="P367" s="77">
        <f t="shared" si="169"/>
        <v>0</v>
      </c>
      <c r="Q367" s="77">
        <f t="shared" si="169"/>
        <v>0</v>
      </c>
    </row>
    <row r="368" spans="1:17" s="24" customFormat="1" ht="25.5" hidden="1">
      <c r="A368" s="17"/>
      <c r="B368" s="65" t="s">
        <v>520</v>
      </c>
      <c r="C368" s="40"/>
      <c r="D368" s="66" t="s">
        <v>585</v>
      </c>
      <c r="E368" s="77">
        <f>E369</f>
        <v>0</v>
      </c>
      <c r="F368" s="77">
        <f t="shared" si="169"/>
        <v>0</v>
      </c>
      <c r="G368" s="77">
        <f t="shared" si="169"/>
        <v>0</v>
      </c>
      <c r="H368" s="77">
        <f t="shared" si="169"/>
        <v>0</v>
      </c>
      <c r="I368" s="77">
        <f t="shared" si="169"/>
        <v>0</v>
      </c>
      <c r="J368" s="77">
        <f t="shared" si="169"/>
        <v>0</v>
      </c>
      <c r="K368" s="77">
        <f t="shared" si="169"/>
        <v>0</v>
      </c>
      <c r="L368" s="77">
        <f t="shared" si="169"/>
        <v>0</v>
      </c>
      <c r="M368" s="77">
        <f t="shared" si="169"/>
        <v>0</v>
      </c>
      <c r="N368" s="168">
        <f t="shared" si="169"/>
        <v>0</v>
      </c>
      <c r="O368" s="77">
        <f t="shared" si="169"/>
        <v>0</v>
      </c>
      <c r="P368" s="77">
        <f t="shared" si="169"/>
        <v>0</v>
      </c>
      <c r="Q368" s="77">
        <f t="shared" si="169"/>
        <v>0</v>
      </c>
    </row>
    <row r="369" spans="1:17" s="24" customFormat="1" ht="25.5" hidden="1">
      <c r="A369" s="17"/>
      <c r="B369" s="65"/>
      <c r="C369" s="40" t="s">
        <v>3</v>
      </c>
      <c r="D369" s="66" t="s">
        <v>95</v>
      </c>
      <c r="E369" s="77"/>
      <c r="F369" s="91">
        <f>E369+SUM(G369:Q369)</f>
        <v>0</v>
      </c>
      <c r="G369" s="67"/>
      <c r="H369" s="67"/>
      <c r="I369" s="151"/>
      <c r="J369" s="68"/>
      <c r="K369" s="67"/>
      <c r="L369" s="67"/>
      <c r="M369" s="67"/>
      <c r="N369" s="166"/>
      <c r="O369" s="67"/>
      <c r="P369" s="67"/>
      <c r="Q369" s="67"/>
    </row>
    <row r="370" spans="1:17" s="24" customFormat="1" ht="25.5" hidden="1">
      <c r="A370" s="17"/>
      <c r="B370" s="62" t="s">
        <v>413</v>
      </c>
      <c r="C370" s="11"/>
      <c r="D370" s="82" t="s">
        <v>140</v>
      </c>
      <c r="E370" s="93">
        <f>E371+E373</f>
        <v>0.3</v>
      </c>
      <c r="F370" s="93">
        <f aca="true" t="shared" si="170" ref="F370:Q370">F371+F373</f>
        <v>0.3</v>
      </c>
      <c r="G370" s="93">
        <f t="shared" si="170"/>
        <v>0</v>
      </c>
      <c r="H370" s="93">
        <f t="shared" si="170"/>
        <v>0</v>
      </c>
      <c r="I370" s="93">
        <f t="shared" si="170"/>
        <v>0</v>
      </c>
      <c r="J370" s="93">
        <f t="shared" si="170"/>
        <v>0</v>
      </c>
      <c r="K370" s="93">
        <f t="shared" si="170"/>
        <v>0</v>
      </c>
      <c r="L370" s="93">
        <f t="shared" si="170"/>
        <v>0</v>
      </c>
      <c r="M370" s="93">
        <f t="shared" si="170"/>
        <v>0</v>
      </c>
      <c r="N370" s="167">
        <f t="shared" si="170"/>
        <v>0</v>
      </c>
      <c r="O370" s="93">
        <f t="shared" si="170"/>
        <v>0</v>
      </c>
      <c r="P370" s="93">
        <f t="shared" si="170"/>
        <v>0</v>
      </c>
      <c r="Q370" s="93">
        <f t="shared" si="170"/>
        <v>0</v>
      </c>
    </row>
    <row r="371" spans="1:17" s="24" customFormat="1" ht="12.75" hidden="1">
      <c r="A371" s="17"/>
      <c r="B371" s="65" t="s">
        <v>521</v>
      </c>
      <c r="C371" s="40"/>
      <c r="D371" s="66" t="s">
        <v>522</v>
      </c>
      <c r="E371" s="77">
        <f>E372</f>
        <v>0.3</v>
      </c>
      <c r="F371" s="77">
        <f aca="true" t="shared" si="171" ref="F371:Q371">F372</f>
        <v>0.3</v>
      </c>
      <c r="G371" s="77">
        <f t="shared" si="171"/>
        <v>0</v>
      </c>
      <c r="H371" s="77">
        <f t="shared" si="171"/>
        <v>0</v>
      </c>
      <c r="I371" s="77">
        <f t="shared" si="171"/>
        <v>0</v>
      </c>
      <c r="J371" s="77">
        <f t="shared" si="171"/>
        <v>0</v>
      </c>
      <c r="K371" s="77">
        <f t="shared" si="171"/>
        <v>0</v>
      </c>
      <c r="L371" s="77">
        <f t="shared" si="171"/>
        <v>0</v>
      </c>
      <c r="M371" s="77">
        <f t="shared" si="171"/>
        <v>0</v>
      </c>
      <c r="N371" s="168">
        <f t="shared" si="171"/>
        <v>0</v>
      </c>
      <c r="O371" s="77">
        <f t="shared" si="171"/>
        <v>0</v>
      </c>
      <c r="P371" s="77">
        <f t="shared" si="171"/>
        <v>0</v>
      </c>
      <c r="Q371" s="77">
        <f t="shared" si="171"/>
        <v>0</v>
      </c>
    </row>
    <row r="372" spans="1:17" s="24" customFormat="1" ht="25.5" hidden="1">
      <c r="A372" s="17"/>
      <c r="B372" s="65"/>
      <c r="C372" s="40" t="s">
        <v>3</v>
      </c>
      <c r="D372" s="66" t="s">
        <v>95</v>
      </c>
      <c r="E372" s="77">
        <v>0.3</v>
      </c>
      <c r="F372" s="91">
        <f>E372+SUM(G372:Q372)</f>
        <v>0.3</v>
      </c>
      <c r="G372" s="67"/>
      <c r="H372" s="67"/>
      <c r="I372" s="151"/>
      <c r="J372" s="68"/>
      <c r="K372" s="67"/>
      <c r="L372" s="69"/>
      <c r="M372" s="67"/>
      <c r="N372" s="166"/>
      <c r="O372" s="67"/>
      <c r="P372" s="67"/>
      <c r="Q372" s="67"/>
    </row>
    <row r="373" spans="1:17" s="24" customFormat="1" ht="12.75" hidden="1">
      <c r="A373" s="17"/>
      <c r="B373" s="65" t="s">
        <v>529</v>
      </c>
      <c r="C373" s="40"/>
      <c r="D373" s="66"/>
      <c r="E373" s="77">
        <f>E374</f>
        <v>0</v>
      </c>
      <c r="F373" s="77">
        <f aca="true" t="shared" si="172" ref="F373:Q373">F374</f>
        <v>0</v>
      </c>
      <c r="G373" s="77">
        <f t="shared" si="172"/>
        <v>0</v>
      </c>
      <c r="H373" s="77">
        <f t="shared" si="172"/>
        <v>0</v>
      </c>
      <c r="I373" s="77">
        <f t="shared" si="172"/>
        <v>0</v>
      </c>
      <c r="J373" s="77">
        <f t="shared" si="172"/>
        <v>0</v>
      </c>
      <c r="K373" s="77">
        <f t="shared" si="172"/>
        <v>0</v>
      </c>
      <c r="L373" s="77">
        <f t="shared" si="172"/>
        <v>0</v>
      </c>
      <c r="M373" s="77">
        <f t="shared" si="172"/>
        <v>0</v>
      </c>
      <c r="N373" s="168">
        <f t="shared" si="172"/>
        <v>0</v>
      </c>
      <c r="O373" s="77">
        <f t="shared" si="172"/>
        <v>0</v>
      </c>
      <c r="P373" s="77">
        <f t="shared" si="172"/>
        <v>0</v>
      </c>
      <c r="Q373" s="77">
        <f t="shared" si="172"/>
        <v>0</v>
      </c>
    </row>
    <row r="374" spans="1:17" s="24" customFormat="1" ht="25.5" hidden="1">
      <c r="A374" s="17"/>
      <c r="B374" s="65"/>
      <c r="C374" s="40" t="s">
        <v>3</v>
      </c>
      <c r="D374" s="66" t="s">
        <v>95</v>
      </c>
      <c r="E374" s="77"/>
      <c r="F374" s="91">
        <f>E374+SUM(G374:Q374)</f>
        <v>0</v>
      </c>
      <c r="G374" s="67"/>
      <c r="H374" s="67"/>
      <c r="I374" s="151"/>
      <c r="J374" s="68"/>
      <c r="K374" s="67"/>
      <c r="L374" s="69"/>
      <c r="M374" s="67"/>
      <c r="N374" s="166"/>
      <c r="O374" s="67"/>
      <c r="P374" s="67"/>
      <c r="Q374" s="67"/>
    </row>
    <row r="375" spans="1:17" s="24" customFormat="1" ht="25.5" hidden="1">
      <c r="A375" s="11" t="s">
        <v>78</v>
      </c>
      <c r="B375" s="62"/>
      <c r="C375" s="11"/>
      <c r="D375" s="109" t="s">
        <v>79</v>
      </c>
      <c r="E375" s="93">
        <f>E376+E383</f>
        <v>14303.8</v>
      </c>
      <c r="F375" s="93">
        <f aca="true" t="shared" si="173" ref="F375:Q375">F376+F383</f>
        <v>14303.8</v>
      </c>
      <c r="G375" s="93">
        <f t="shared" si="173"/>
        <v>0</v>
      </c>
      <c r="H375" s="93">
        <f t="shared" si="173"/>
        <v>0</v>
      </c>
      <c r="I375" s="129">
        <f t="shared" si="173"/>
        <v>0</v>
      </c>
      <c r="J375" s="93">
        <f t="shared" si="173"/>
        <v>0</v>
      </c>
      <c r="K375" s="93">
        <f t="shared" si="173"/>
        <v>0</v>
      </c>
      <c r="L375" s="93">
        <f t="shared" si="173"/>
        <v>0</v>
      </c>
      <c r="M375" s="93">
        <f t="shared" si="173"/>
        <v>0</v>
      </c>
      <c r="N375" s="167">
        <f t="shared" si="173"/>
        <v>0</v>
      </c>
      <c r="O375" s="93">
        <f t="shared" si="173"/>
        <v>0</v>
      </c>
      <c r="P375" s="93">
        <f t="shared" si="173"/>
        <v>0</v>
      </c>
      <c r="Q375" s="93">
        <f t="shared" si="173"/>
        <v>0</v>
      </c>
    </row>
    <row r="376" spans="1:17" s="24" customFormat="1" ht="25.5" hidden="1">
      <c r="A376" s="17"/>
      <c r="B376" s="62" t="s">
        <v>317</v>
      </c>
      <c r="C376" s="11"/>
      <c r="D376" s="59" t="s">
        <v>126</v>
      </c>
      <c r="E376" s="92">
        <f aca="true" t="shared" si="174" ref="E376:Q378">E377</f>
        <v>5638.9</v>
      </c>
      <c r="F376" s="92">
        <f t="shared" si="174"/>
        <v>5638.9</v>
      </c>
      <c r="G376" s="70">
        <f t="shared" si="174"/>
        <v>0</v>
      </c>
      <c r="H376" s="70">
        <f t="shared" si="174"/>
        <v>0</v>
      </c>
      <c r="I376" s="154">
        <f t="shared" si="174"/>
        <v>0</v>
      </c>
      <c r="J376" s="70">
        <f t="shared" si="174"/>
        <v>0</v>
      </c>
      <c r="K376" s="70">
        <f t="shared" si="174"/>
        <v>0</v>
      </c>
      <c r="L376" s="70">
        <f t="shared" si="174"/>
        <v>0</v>
      </c>
      <c r="M376" s="70">
        <f t="shared" si="174"/>
        <v>0</v>
      </c>
      <c r="N376" s="172">
        <f t="shared" si="174"/>
        <v>0</v>
      </c>
      <c r="O376" s="70">
        <f t="shared" si="174"/>
        <v>0</v>
      </c>
      <c r="P376" s="70">
        <f t="shared" si="174"/>
        <v>0</v>
      </c>
      <c r="Q376" s="70">
        <f t="shared" si="174"/>
        <v>0</v>
      </c>
    </row>
    <row r="377" spans="1:17" s="24" customFormat="1" ht="51" hidden="1">
      <c r="A377" s="17"/>
      <c r="B377" s="80" t="s">
        <v>328</v>
      </c>
      <c r="C377" s="40"/>
      <c r="D377" s="102" t="s">
        <v>129</v>
      </c>
      <c r="E377" s="77">
        <f t="shared" si="174"/>
        <v>5638.9</v>
      </c>
      <c r="F377" s="77">
        <f t="shared" si="174"/>
        <v>5638.9</v>
      </c>
      <c r="G377" s="67">
        <f t="shared" si="174"/>
        <v>0</v>
      </c>
      <c r="H377" s="67">
        <f t="shared" si="174"/>
        <v>0</v>
      </c>
      <c r="I377" s="69">
        <f t="shared" si="174"/>
        <v>0</v>
      </c>
      <c r="J377" s="67">
        <f t="shared" si="174"/>
        <v>0</v>
      </c>
      <c r="K377" s="67">
        <f t="shared" si="174"/>
        <v>0</v>
      </c>
      <c r="L377" s="67">
        <f t="shared" si="174"/>
        <v>0</v>
      </c>
      <c r="M377" s="67">
        <f t="shared" si="174"/>
        <v>0</v>
      </c>
      <c r="N377" s="166">
        <f t="shared" si="174"/>
        <v>0</v>
      </c>
      <c r="O377" s="67">
        <f t="shared" si="174"/>
        <v>0</v>
      </c>
      <c r="P377" s="67">
        <f t="shared" si="174"/>
        <v>0</v>
      </c>
      <c r="Q377" s="67">
        <f t="shared" si="174"/>
        <v>0</v>
      </c>
    </row>
    <row r="378" spans="1:17" s="24" customFormat="1" ht="25.5" hidden="1">
      <c r="A378" s="17"/>
      <c r="B378" s="65" t="s">
        <v>329</v>
      </c>
      <c r="C378" s="40"/>
      <c r="D378" s="56" t="s">
        <v>331</v>
      </c>
      <c r="E378" s="77">
        <f t="shared" si="174"/>
        <v>5638.9</v>
      </c>
      <c r="F378" s="77">
        <f t="shared" si="174"/>
        <v>5638.9</v>
      </c>
      <c r="G378" s="67">
        <f t="shared" si="174"/>
        <v>0</v>
      </c>
      <c r="H378" s="67">
        <f t="shared" si="174"/>
        <v>0</v>
      </c>
      <c r="I378" s="69">
        <f t="shared" si="174"/>
        <v>0</v>
      </c>
      <c r="J378" s="67">
        <f t="shared" si="174"/>
        <v>0</v>
      </c>
      <c r="K378" s="67">
        <f t="shared" si="174"/>
        <v>0</v>
      </c>
      <c r="L378" s="67">
        <f t="shared" si="174"/>
        <v>0</v>
      </c>
      <c r="M378" s="67">
        <f t="shared" si="174"/>
        <v>0</v>
      </c>
      <c r="N378" s="166">
        <f t="shared" si="174"/>
        <v>0</v>
      </c>
      <c r="O378" s="67">
        <f t="shared" si="174"/>
        <v>0</v>
      </c>
      <c r="P378" s="67">
        <f t="shared" si="174"/>
        <v>0</v>
      </c>
      <c r="Q378" s="67">
        <f t="shared" si="174"/>
        <v>0</v>
      </c>
    </row>
    <row r="379" spans="1:17" s="24" customFormat="1" ht="25.5" hidden="1">
      <c r="A379" s="17"/>
      <c r="B379" s="65" t="s">
        <v>330</v>
      </c>
      <c r="C379" s="40"/>
      <c r="D379" s="56" t="s">
        <v>272</v>
      </c>
      <c r="E379" s="77">
        <f>E380+E381+E382</f>
        <v>5638.9</v>
      </c>
      <c r="F379" s="77">
        <f aca="true" t="shared" si="175" ref="F379:Q379">F380+F381+F382</f>
        <v>5638.9</v>
      </c>
      <c r="G379" s="67">
        <f t="shared" si="175"/>
        <v>0</v>
      </c>
      <c r="H379" s="67">
        <f t="shared" si="175"/>
        <v>0</v>
      </c>
      <c r="I379" s="69">
        <f t="shared" si="175"/>
        <v>0</v>
      </c>
      <c r="J379" s="67">
        <f t="shared" si="175"/>
        <v>0</v>
      </c>
      <c r="K379" s="67">
        <f t="shared" si="175"/>
        <v>0</v>
      </c>
      <c r="L379" s="67">
        <f t="shared" si="175"/>
        <v>0</v>
      </c>
      <c r="M379" s="67">
        <f t="shared" si="175"/>
        <v>0</v>
      </c>
      <c r="N379" s="166">
        <f t="shared" si="175"/>
        <v>0</v>
      </c>
      <c r="O379" s="67">
        <f t="shared" si="175"/>
        <v>0</v>
      </c>
      <c r="P379" s="67">
        <f t="shared" si="175"/>
        <v>0</v>
      </c>
      <c r="Q379" s="67">
        <f t="shared" si="175"/>
        <v>0</v>
      </c>
    </row>
    <row r="380" spans="1:17" s="24" customFormat="1" ht="51" hidden="1">
      <c r="A380" s="17"/>
      <c r="B380" s="65"/>
      <c r="C380" s="40" t="s">
        <v>2</v>
      </c>
      <c r="D380" s="66" t="s">
        <v>94</v>
      </c>
      <c r="E380" s="67">
        <f>4603.7</f>
        <v>4603.7</v>
      </c>
      <c r="F380" s="91">
        <f>E380+SUM(G380:Q380)</f>
        <v>4603.7</v>
      </c>
      <c r="G380" s="67"/>
      <c r="H380" s="67"/>
      <c r="I380" s="151"/>
      <c r="J380" s="68"/>
      <c r="K380" s="67"/>
      <c r="L380" s="67"/>
      <c r="M380" s="67"/>
      <c r="N380" s="166"/>
      <c r="O380" s="67"/>
      <c r="P380" s="67"/>
      <c r="Q380" s="67"/>
    </row>
    <row r="381" spans="1:17" s="24" customFormat="1" ht="26.25" customHeight="1" hidden="1">
      <c r="A381" s="17"/>
      <c r="B381" s="65"/>
      <c r="C381" s="40" t="s">
        <v>3</v>
      </c>
      <c r="D381" s="66" t="s">
        <v>95</v>
      </c>
      <c r="E381" s="67">
        <v>1034.5</v>
      </c>
      <c r="F381" s="91">
        <f>E381+SUM(G381:Q381)</f>
        <v>1034.5</v>
      </c>
      <c r="G381" s="67"/>
      <c r="H381" s="67"/>
      <c r="I381" s="151"/>
      <c r="J381" s="68"/>
      <c r="K381" s="67"/>
      <c r="L381" s="67"/>
      <c r="M381" s="67"/>
      <c r="N381" s="166"/>
      <c r="O381" s="67"/>
      <c r="P381" s="67"/>
      <c r="Q381" s="67"/>
    </row>
    <row r="382" spans="1:17" s="24" customFormat="1" ht="21" customHeight="1" hidden="1">
      <c r="A382" s="17"/>
      <c r="B382" s="65"/>
      <c r="C382" s="40" t="s">
        <v>4</v>
      </c>
      <c r="D382" s="66" t="s">
        <v>5</v>
      </c>
      <c r="E382" s="67">
        <v>0.7</v>
      </c>
      <c r="F382" s="91">
        <f>E382+SUM(G382:Q382)</f>
        <v>0.7</v>
      </c>
      <c r="G382" s="67"/>
      <c r="H382" s="67"/>
      <c r="I382" s="151"/>
      <c r="J382" s="68"/>
      <c r="K382" s="67"/>
      <c r="L382" s="67"/>
      <c r="M382" s="67"/>
      <c r="N382" s="166"/>
      <c r="O382" s="67"/>
      <c r="P382" s="67"/>
      <c r="Q382" s="67"/>
    </row>
    <row r="383" spans="1:17" s="24" customFormat="1" ht="38.25" hidden="1">
      <c r="A383" s="17"/>
      <c r="B383" s="62" t="s">
        <v>364</v>
      </c>
      <c r="C383" s="11"/>
      <c r="D383" s="82" t="s">
        <v>134</v>
      </c>
      <c r="E383" s="93">
        <f aca="true" t="shared" si="176" ref="E383:Q383">E391+E384</f>
        <v>8664.9</v>
      </c>
      <c r="F383" s="93">
        <f t="shared" si="176"/>
        <v>8664.9</v>
      </c>
      <c r="G383" s="93">
        <f t="shared" si="176"/>
        <v>0</v>
      </c>
      <c r="H383" s="93">
        <f t="shared" si="176"/>
        <v>0</v>
      </c>
      <c r="I383" s="129">
        <f t="shared" si="176"/>
        <v>0</v>
      </c>
      <c r="J383" s="93">
        <f t="shared" si="176"/>
        <v>0</v>
      </c>
      <c r="K383" s="93">
        <f t="shared" si="176"/>
        <v>0</v>
      </c>
      <c r="L383" s="93">
        <f t="shared" si="176"/>
        <v>0</v>
      </c>
      <c r="M383" s="93">
        <f t="shared" si="176"/>
        <v>0</v>
      </c>
      <c r="N383" s="167">
        <f t="shared" si="176"/>
        <v>0</v>
      </c>
      <c r="O383" s="93">
        <f t="shared" si="176"/>
        <v>0</v>
      </c>
      <c r="P383" s="93">
        <f t="shared" si="176"/>
        <v>0</v>
      </c>
      <c r="Q383" s="93">
        <f t="shared" si="176"/>
        <v>0</v>
      </c>
    </row>
    <row r="384" spans="1:17" s="24" customFormat="1" ht="25.5" hidden="1">
      <c r="A384" s="17"/>
      <c r="B384" s="80" t="s">
        <v>383</v>
      </c>
      <c r="C384" s="40"/>
      <c r="D384" s="83" t="s">
        <v>137</v>
      </c>
      <c r="E384" s="77">
        <f>E385</f>
        <v>0</v>
      </c>
      <c r="F384" s="77">
        <f aca="true" t="shared" si="177" ref="F384:Q384">F385</f>
        <v>0</v>
      </c>
      <c r="G384" s="77">
        <f t="shared" si="177"/>
        <v>0</v>
      </c>
      <c r="H384" s="77">
        <f t="shared" si="177"/>
        <v>0</v>
      </c>
      <c r="I384" s="94">
        <f t="shared" si="177"/>
        <v>0</v>
      </c>
      <c r="J384" s="77">
        <f t="shared" si="177"/>
        <v>0</v>
      </c>
      <c r="K384" s="77">
        <f t="shared" si="177"/>
        <v>0</v>
      </c>
      <c r="L384" s="77">
        <f t="shared" si="177"/>
        <v>0</v>
      </c>
      <c r="M384" s="77">
        <f t="shared" si="177"/>
        <v>0</v>
      </c>
      <c r="N384" s="168">
        <f t="shared" si="177"/>
        <v>0</v>
      </c>
      <c r="O384" s="77">
        <f t="shared" si="177"/>
        <v>0</v>
      </c>
      <c r="P384" s="77">
        <f t="shared" si="177"/>
        <v>0</v>
      </c>
      <c r="Q384" s="77">
        <f t="shared" si="177"/>
        <v>0</v>
      </c>
    </row>
    <row r="385" spans="1:17" s="24" customFormat="1" ht="12.75" hidden="1">
      <c r="A385" s="17"/>
      <c r="B385" s="65" t="s">
        <v>393</v>
      </c>
      <c r="C385" s="40"/>
      <c r="D385" s="81" t="s">
        <v>394</v>
      </c>
      <c r="E385" s="77">
        <f aca="true" t="shared" si="178" ref="E385:Q385">E386+E388</f>
        <v>0</v>
      </c>
      <c r="F385" s="77">
        <f t="shared" si="178"/>
        <v>0</v>
      </c>
      <c r="G385" s="77">
        <f t="shared" si="178"/>
        <v>0</v>
      </c>
      <c r="H385" s="77">
        <f t="shared" si="178"/>
        <v>0</v>
      </c>
      <c r="I385" s="94">
        <f t="shared" si="178"/>
        <v>0</v>
      </c>
      <c r="J385" s="77">
        <f t="shared" si="178"/>
        <v>0</v>
      </c>
      <c r="K385" s="77">
        <f t="shared" si="178"/>
        <v>0</v>
      </c>
      <c r="L385" s="77">
        <f t="shared" si="178"/>
        <v>0</v>
      </c>
      <c r="M385" s="77">
        <f t="shared" si="178"/>
        <v>0</v>
      </c>
      <c r="N385" s="168">
        <f t="shared" si="178"/>
        <v>0</v>
      </c>
      <c r="O385" s="77">
        <f t="shared" si="178"/>
        <v>0</v>
      </c>
      <c r="P385" s="77">
        <f t="shared" si="178"/>
        <v>0</v>
      </c>
      <c r="Q385" s="77">
        <f t="shared" si="178"/>
        <v>0</v>
      </c>
    </row>
    <row r="386" spans="1:17" s="24" customFormat="1" ht="51" hidden="1">
      <c r="A386" s="17"/>
      <c r="B386" s="65" t="s">
        <v>461</v>
      </c>
      <c r="C386" s="40"/>
      <c r="D386" s="66" t="s">
        <v>463</v>
      </c>
      <c r="E386" s="77">
        <f>E387</f>
        <v>0</v>
      </c>
      <c r="F386" s="77">
        <f aca="true" t="shared" si="179" ref="F386:Q386">F387</f>
        <v>0</v>
      </c>
      <c r="G386" s="77">
        <f t="shared" si="179"/>
        <v>0</v>
      </c>
      <c r="H386" s="77">
        <f t="shared" si="179"/>
        <v>0</v>
      </c>
      <c r="I386" s="94">
        <f t="shared" si="179"/>
        <v>0</v>
      </c>
      <c r="J386" s="77">
        <f t="shared" si="179"/>
        <v>0</v>
      </c>
      <c r="K386" s="77">
        <f t="shared" si="179"/>
        <v>0</v>
      </c>
      <c r="L386" s="77">
        <f t="shared" si="179"/>
        <v>0</v>
      </c>
      <c r="M386" s="77">
        <f t="shared" si="179"/>
        <v>0</v>
      </c>
      <c r="N386" s="168">
        <f t="shared" si="179"/>
        <v>0</v>
      </c>
      <c r="O386" s="77">
        <f t="shared" si="179"/>
        <v>0</v>
      </c>
      <c r="P386" s="77">
        <f t="shared" si="179"/>
        <v>0</v>
      </c>
      <c r="Q386" s="77">
        <f t="shared" si="179"/>
        <v>0</v>
      </c>
    </row>
    <row r="387" spans="1:17" s="24" customFormat="1" ht="25.5" hidden="1">
      <c r="A387" s="17"/>
      <c r="B387" s="65"/>
      <c r="C387" s="40" t="s">
        <v>3</v>
      </c>
      <c r="D387" s="66" t="s">
        <v>95</v>
      </c>
      <c r="E387" s="77"/>
      <c r="F387" s="91">
        <f>E387+SUM(G387:Q387)</f>
        <v>0</v>
      </c>
      <c r="G387" s="67"/>
      <c r="H387" s="67"/>
      <c r="I387" s="69"/>
      <c r="J387" s="67"/>
      <c r="K387" s="67"/>
      <c r="L387" s="71"/>
      <c r="M387" s="67"/>
      <c r="N387" s="122"/>
      <c r="O387" s="71"/>
      <c r="P387" s="71"/>
      <c r="Q387" s="71"/>
    </row>
    <row r="388" spans="1:17" s="24" customFormat="1" ht="63.75" hidden="1">
      <c r="A388" s="17"/>
      <c r="B388" s="65" t="s">
        <v>460</v>
      </c>
      <c r="C388" s="40"/>
      <c r="D388" s="66" t="s">
        <v>462</v>
      </c>
      <c r="E388" s="77">
        <f>E390+E389</f>
        <v>0</v>
      </c>
      <c r="F388" s="77">
        <f aca="true" t="shared" si="180" ref="F388:Q388">F390+F389</f>
        <v>0</v>
      </c>
      <c r="G388" s="77">
        <f t="shared" si="180"/>
        <v>0</v>
      </c>
      <c r="H388" s="77">
        <f t="shared" si="180"/>
        <v>0</v>
      </c>
      <c r="I388" s="94">
        <f t="shared" si="180"/>
        <v>0</v>
      </c>
      <c r="J388" s="77">
        <f t="shared" si="180"/>
        <v>0</v>
      </c>
      <c r="K388" s="77">
        <f t="shared" si="180"/>
        <v>0</v>
      </c>
      <c r="L388" s="77">
        <f t="shared" si="180"/>
        <v>0</v>
      </c>
      <c r="M388" s="77">
        <f t="shared" si="180"/>
        <v>0</v>
      </c>
      <c r="N388" s="168">
        <f t="shared" si="180"/>
        <v>0</v>
      </c>
      <c r="O388" s="77">
        <f t="shared" si="180"/>
        <v>0</v>
      </c>
      <c r="P388" s="77">
        <f t="shared" si="180"/>
        <v>0</v>
      </c>
      <c r="Q388" s="77">
        <f t="shared" si="180"/>
        <v>0</v>
      </c>
    </row>
    <row r="389" spans="1:17" s="24" customFormat="1" ht="51" hidden="1">
      <c r="A389" s="17"/>
      <c r="B389" s="65"/>
      <c r="C389" s="40" t="s">
        <v>2</v>
      </c>
      <c r="D389" s="66" t="s">
        <v>94</v>
      </c>
      <c r="E389" s="77"/>
      <c r="F389" s="91">
        <f>E389+SUM(G389:Q389)</f>
        <v>0</v>
      </c>
      <c r="G389" s="77"/>
      <c r="H389" s="77"/>
      <c r="I389" s="94"/>
      <c r="J389" s="77"/>
      <c r="K389" s="77"/>
      <c r="L389" s="71"/>
      <c r="M389" s="67"/>
      <c r="N389" s="122"/>
      <c r="O389" s="71"/>
      <c r="P389" s="71"/>
      <c r="Q389" s="71"/>
    </row>
    <row r="390" spans="1:17" s="24" customFormat="1" ht="25.5" hidden="1">
      <c r="A390" s="17"/>
      <c r="B390" s="65"/>
      <c r="C390" s="40" t="s">
        <v>3</v>
      </c>
      <c r="D390" s="66" t="s">
        <v>95</v>
      </c>
      <c r="E390" s="77"/>
      <c r="F390" s="91">
        <f>E390+SUM(G390:Q390)</f>
        <v>0</v>
      </c>
      <c r="G390" s="67"/>
      <c r="H390" s="67"/>
      <c r="I390" s="69"/>
      <c r="J390" s="67"/>
      <c r="K390" s="67"/>
      <c r="L390" s="71"/>
      <c r="M390" s="67"/>
      <c r="N390" s="122"/>
      <c r="O390" s="71"/>
      <c r="P390" s="71"/>
      <c r="Q390" s="71"/>
    </row>
    <row r="391" spans="1:17" s="24" customFormat="1" ht="38.25" hidden="1">
      <c r="A391" s="17"/>
      <c r="B391" s="80" t="s">
        <v>398</v>
      </c>
      <c r="C391" s="40"/>
      <c r="D391" s="83" t="s">
        <v>138</v>
      </c>
      <c r="E391" s="77">
        <f>E392</f>
        <v>8664.9</v>
      </c>
      <c r="F391" s="77">
        <f aca="true" t="shared" si="181" ref="F391:Q392">F392</f>
        <v>8664.9</v>
      </c>
      <c r="G391" s="67">
        <f t="shared" si="181"/>
        <v>0</v>
      </c>
      <c r="H391" s="67">
        <f t="shared" si="181"/>
        <v>0</v>
      </c>
      <c r="I391" s="69">
        <f t="shared" si="181"/>
        <v>0</v>
      </c>
      <c r="J391" s="67">
        <f t="shared" si="181"/>
        <v>0</v>
      </c>
      <c r="K391" s="67">
        <f t="shared" si="181"/>
        <v>0</v>
      </c>
      <c r="L391" s="67">
        <f t="shared" si="181"/>
        <v>0</v>
      </c>
      <c r="M391" s="67">
        <f t="shared" si="181"/>
        <v>0</v>
      </c>
      <c r="N391" s="166">
        <f t="shared" si="181"/>
        <v>0</v>
      </c>
      <c r="O391" s="67">
        <f t="shared" si="181"/>
        <v>0</v>
      </c>
      <c r="P391" s="67">
        <f t="shared" si="181"/>
        <v>0</v>
      </c>
      <c r="Q391" s="67">
        <f t="shared" si="181"/>
        <v>0</v>
      </c>
    </row>
    <row r="392" spans="1:17" s="24" customFormat="1" ht="25.5" hidden="1">
      <c r="A392" s="17"/>
      <c r="B392" s="65" t="s">
        <v>399</v>
      </c>
      <c r="C392" s="40"/>
      <c r="D392" s="56" t="s">
        <v>331</v>
      </c>
      <c r="E392" s="77">
        <f>E393</f>
        <v>8664.9</v>
      </c>
      <c r="F392" s="77">
        <f t="shared" si="181"/>
        <v>8664.9</v>
      </c>
      <c r="G392" s="67">
        <f t="shared" si="181"/>
        <v>0</v>
      </c>
      <c r="H392" s="67">
        <f t="shared" si="181"/>
        <v>0</v>
      </c>
      <c r="I392" s="69">
        <f t="shared" si="181"/>
        <v>0</v>
      </c>
      <c r="J392" s="67">
        <f t="shared" si="181"/>
        <v>0</v>
      </c>
      <c r="K392" s="67">
        <f t="shared" si="181"/>
        <v>0</v>
      </c>
      <c r="L392" s="67">
        <f t="shared" si="181"/>
        <v>0</v>
      </c>
      <c r="M392" s="67">
        <f t="shared" si="181"/>
        <v>0</v>
      </c>
      <c r="N392" s="166">
        <f t="shared" si="181"/>
        <v>0</v>
      </c>
      <c r="O392" s="67">
        <f t="shared" si="181"/>
        <v>0</v>
      </c>
      <c r="P392" s="67">
        <f t="shared" si="181"/>
        <v>0</v>
      </c>
      <c r="Q392" s="67">
        <f t="shared" si="181"/>
        <v>0</v>
      </c>
    </row>
    <row r="393" spans="1:17" s="24" customFormat="1" ht="25.5" hidden="1">
      <c r="A393" s="17"/>
      <c r="B393" s="65" t="s">
        <v>400</v>
      </c>
      <c r="C393" s="40"/>
      <c r="D393" s="56" t="s">
        <v>272</v>
      </c>
      <c r="E393" s="77">
        <f>E394+E395+E396</f>
        <v>8664.9</v>
      </c>
      <c r="F393" s="77">
        <f aca="true" t="shared" si="182" ref="F393:Q393">F394+F395+F396</f>
        <v>8664.9</v>
      </c>
      <c r="G393" s="67">
        <f t="shared" si="182"/>
        <v>0</v>
      </c>
      <c r="H393" s="67">
        <f t="shared" si="182"/>
        <v>0</v>
      </c>
      <c r="I393" s="69">
        <f t="shared" si="182"/>
        <v>0</v>
      </c>
      <c r="J393" s="67">
        <f t="shared" si="182"/>
        <v>0</v>
      </c>
      <c r="K393" s="67">
        <f t="shared" si="182"/>
        <v>0</v>
      </c>
      <c r="L393" s="67">
        <f t="shared" si="182"/>
        <v>0</v>
      </c>
      <c r="M393" s="67">
        <f t="shared" si="182"/>
        <v>0</v>
      </c>
      <c r="N393" s="166">
        <f t="shared" si="182"/>
        <v>0</v>
      </c>
      <c r="O393" s="67">
        <f t="shared" si="182"/>
        <v>0</v>
      </c>
      <c r="P393" s="67">
        <f t="shared" si="182"/>
        <v>0</v>
      </c>
      <c r="Q393" s="67">
        <f t="shared" si="182"/>
        <v>0</v>
      </c>
    </row>
    <row r="394" spans="1:17" s="24" customFormat="1" ht="51" hidden="1">
      <c r="A394" s="17"/>
      <c r="B394" s="65"/>
      <c r="C394" s="40" t="s">
        <v>2</v>
      </c>
      <c r="D394" s="66" t="s">
        <v>94</v>
      </c>
      <c r="E394" s="77">
        <v>7155.8</v>
      </c>
      <c r="F394" s="91">
        <f>E394+SUM(G394:Q394)</f>
        <v>7155.8</v>
      </c>
      <c r="G394" s="67"/>
      <c r="H394" s="67"/>
      <c r="I394" s="151"/>
      <c r="J394" s="68"/>
      <c r="K394" s="67"/>
      <c r="L394" s="67"/>
      <c r="M394" s="67"/>
      <c r="N394" s="166"/>
      <c r="O394" s="67"/>
      <c r="P394" s="67"/>
      <c r="Q394" s="67"/>
    </row>
    <row r="395" spans="1:17" s="24" customFormat="1" ht="25.5" hidden="1">
      <c r="A395" s="17"/>
      <c r="B395" s="62"/>
      <c r="C395" s="40" t="s">
        <v>3</v>
      </c>
      <c r="D395" s="66" t="s">
        <v>95</v>
      </c>
      <c r="E395" s="77">
        <v>1039.2</v>
      </c>
      <c r="F395" s="91">
        <f>E395+SUM(G395:Q395)</f>
        <v>1039.2</v>
      </c>
      <c r="G395" s="67"/>
      <c r="H395" s="67"/>
      <c r="I395" s="151"/>
      <c r="J395" s="68"/>
      <c r="K395" s="67"/>
      <c r="L395" s="67"/>
      <c r="M395" s="67"/>
      <c r="N395" s="166"/>
      <c r="O395" s="67"/>
      <c r="P395" s="67"/>
      <c r="Q395" s="67"/>
    </row>
    <row r="396" spans="1:17" s="24" customFormat="1" ht="12.75" hidden="1">
      <c r="A396" s="17"/>
      <c r="B396" s="65"/>
      <c r="C396" s="40" t="s">
        <v>4</v>
      </c>
      <c r="D396" s="66" t="s">
        <v>5</v>
      </c>
      <c r="E396" s="77">
        <v>469.9</v>
      </c>
      <c r="F396" s="91">
        <f>E396+SUM(G396:Q396)</f>
        <v>469.9</v>
      </c>
      <c r="G396" s="67"/>
      <c r="H396" s="67"/>
      <c r="I396" s="151"/>
      <c r="J396" s="68"/>
      <c r="K396" s="67"/>
      <c r="L396" s="69"/>
      <c r="M396" s="67"/>
      <c r="N396" s="166"/>
      <c r="O396" s="67"/>
      <c r="P396" s="67"/>
      <c r="Q396" s="67"/>
    </row>
    <row r="397" spans="1:17" s="24" customFormat="1" ht="12" hidden="1">
      <c r="A397" s="5" t="s">
        <v>67</v>
      </c>
      <c r="B397" s="5"/>
      <c r="C397" s="5"/>
      <c r="D397" s="13" t="s">
        <v>68</v>
      </c>
      <c r="E397" s="118">
        <f aca="true" t="shared" si="183" ref="E397:Q397">E398+E416</f>
        <v>6639.5</v>
      </c>
      <c r="F397" s="118">
        <f t="shared" si="183"/>
        <v>6639.5</v>
      </c>
      <c r="G397" s="25">
        <f t="shared" si="183"/>
        <v>0</v>
      </c>
      <c r="H397" s="25">
        <f t="shared" si="183"/>
        <v>0</v>
      </c>
      <c r="I397" s="156">
        <f t="shared" si="183"/>
        <v>0</v>
      </c>
      <c r="J397" s="25">
        <f t="shared" si="183"/>
        <v>0</v>
      </c>
      <c r="K397" s="25">
        <f t="shared" si="183"/>
        <v>0</v>
      </c>
      <c r="L397" s="25">
        <f t="shared" si="183"/>
        <v>0</v>
      </c>
      <c r="M397" s="25">
        <f t="shared" si="183"/>
        <v>0</v>
      </c>
      <c r="N397" s="174">
        <f t="shared" si="183"/>
        <v>0</v>
      </c>
      <c r="O397" s="25">
        <f t="shared" si="183"/>
        <v>0</v>
      </c>
      <c r="P397" s="25">
        <f t="shared" si="183"/>
        <v>0</v>
      </c>
      <c r="Q397" s="25">
        <f t="shared" si="183"/>
        <v>0</v>
      </c>
    </row>
    <row r="398" spans="1:17" s="24" customFormat="1" ht="12" hidden="1">
      <c r="A398" s="5" t="s">
        <v>69</v>
      </c>
      <c r="B398" s="16"/>
      <c r="C398" s="5"/>
      <c r="D398" s="20" t="s">
        <v>70</v>
      </c>
      <c r="E398" s="118">
        <f aca="true" t="shared" si="184" ref="E398:Q398">E399</f>
        <v>4873.3</v>
      </c>
      <c r="F398" s="118">
        <f t="shared" si="184"/>
        <v>4873.3</v>
      </c>
      <c r="G398" s="25">
        <f t="shared" si="184"/>
        <v>0</v>
      </c>
      <c r="H398" s="25">
        <f t="shared" si="184"/>
        <v>0</v>
      </c>
      <c r="I398" s="156">
        <f t="shared" si="184"/>
        <v>0</v>
      </c>
      <c r="J398" s="25">
        <f t="shared" si="184"/>
        <v>0</v>
      </c>
      <c r="K398" s="25">
        <f t="shared" si="184"/>
        <v>0</v>
      </c>
      <c r="L398" s="25">
        <f t="shared" si="184"/>
        <v>0</v>
      </c>
      <c r="M398" s="25">
        <f t="shared" si="184"/>
        <v>0</v>
      </c>
      <c r="N398" s="174">
        <f t="shared" si="184"/>
        <v>0</v>
      </c>
      <c r="O398" s="25">
        <f t="shared" si="184"/>
        <v>0</v>
      </c>
      <c r="P398" s="25">
        <f t="shared" si="184"/>
        <v>0</v>
      </c>
      <c r="Q398" s="25">
        <f t="shared" si="184"/>
        <v>0</v>
      </c>
    </row>
    <row r="399" spans="1:17" s="24" customFormat="1" ht="64.5" customHeight="1" hidden="1">
      <c r="A399" s="5"/>
      <c r="B399" s="62" t="s">
        <v>267</v>
      </c>
      <c r="C399" s="11"/>
      <c r="D399" s="59" t="s">
        <v>120</v>
      </c>
      <c r="E399" s="93">
        <f aca="true" t="shared" si="185" ref="E399:Q399">E400+E410</f>
        <v>4873.3</v>
      </c>
      <c r="F399" s="93">
        <f t="shared" si="185"/>
        <v>4873.3</v>
      </c>
      <c r="G399" s="71">
        <f t="shared" si="185"/>
        <v>0</v>
      </c>
      <c r="H399" s="71">
        <f t="shared" si="185"/>
        <v>0</v>
      </c>
      <c r="I399" s="75">
        <f t="shared" si="185"/>
        <v>0</v>
      </c>
      <c r="J399" s="71">
        <f t="shared" si="185"/>
        <v>0</v>
      </c>
      <c r="K399" s="71">
        <f t="shared" si="185"/>
        <v>0</v>
      </c>
      <c r="L399" s="71">
        <f t="shared" si="185"/>
        <v>0</v>
      </c>
      <c r="M399" s="71">
        <f t="shared" si="185"/>
        <v>0</v>
      </c>
      <c r="N399" s="122">
        <f t="shared" si="185"/>
        <v>0</v>
      </c>
      <c r="O399" s="71">
        <f t="shared" si="185"/>
        <v>0</v>
      </c>
      <c r="P399" s="71">
        <f t="shared" si="185"/>
        <v>0</v>
      </c>
      <c r="Q399" s="71">
        <f t="shared" si="185"/>
        <v>0</v>
      </c>
    </row>
    <row r="400" spans="1:18" s="24" customFormat="1" ht="25.5" hidden="1">
      <c r="A400" s="5"/>
      <c r="B400" s="80" t="s">
        <v>292</v>
      </c>
      <c r="C400" s="40"/>
      <c r="D400" s="60" t="s">
        <v>123</v>
      </c>
      <c r="E400" s="77">
        <f>E401+E404+E407</f>
        <v>1201.8</v>
      </c>
      <c r="F400" s="77">
        <f>F401+F404+F407</f>
        <v>1201.8</v>
      </c>
      <c r="G400" s="67">
        <f aca="true" t="shared" si="186" ref="G400:Q400">G401+G404+G407</f>
        <v>0</v>
      </c>
      <c r="H400" s="67">
        <f t="shared" si="186"/>
        <v>0</v>
      </c>
      <c r="I400" s="69">
        <f t="shared" si="186"/>
        <v>0</v>
      </c>
      <c r="J400" s="67">
        <f t="shared" si="186"/>
        <v>0</v>
      </c>
      <c r="K400" s="67">
        <f t="shared" si="186"/>
        <v>0</v>
      </c>
      <c r="L400" s="67">
        <f t="shared" si="186"/>
        <v>0</v>
      </c>
      <c r="M400" s="67">
        <f t="shared" si="186"/>
        <v>0</v>
      </c>
      <c r="N400" s="166">
        <f t="shared" si="186"/>
        <v>0</v>
      </c>
      <c r="O400" s="67">
        <f t="shared" si="186"/>
        <v>0</v>
      </c>
      <c r="P400" s="67">
        <f t="shared" si="186"/>
        <v>0</v>
      </c>
      <c r="Q400" s="67">
        <f t="shared" si="186"/>
        <v>0</v>
      </c>
      <c r="R400" s="33"/>
    </row>
    <row r="401" spans="1:18" s="24" customFormat="1" ht="38.25" hidden="1">
      <c r="A401" s="17"/>
      <c r="B401" s="65" t="s">
        <v>293</v>
      </c>
      <c r="C401" s="40"/>
      <c r="D401" s="56" t="s">
        <v>296</v>
      </c>
      <c r="E401" s="77">
        <f>E402</f>
        <v>837.7</v>
      </c>
      <c r="F401" s="77">
        <f aca="true" t="shared" si="187" ref="F401:Q402">F402</f>
        <v>837.7</v>
      </c>
      <c r="G401" s="67">
        <f t="shared" si="187"/>
        <v>0</v>
      </c>
      <c r="H401" s="67">
        <f t="shared" si="187"/>
        <v>0</v>
      </c>
      <c r="I401" s="69">
        <f t="shared" si="187"/>
        <v>0</v>
      </c>
      <c r="J401" s="67">
        <f t="shared" si="187"/>
        <v>0</v>
      </c>
      <c r="K401" s="67">
        <f t="shared" si="187"/>
        <v>0</v>
      </c>
      <c r="L401" s="67">
        <f t="shared" si="187"/>
        <v>0</v>
      </c>
      <c r="M401" s="67">
        <f t="shared" si="187"/>
        <v>0</v>
      </c>
      <c r="N401" s="166">
        <f t="shared" si="187"/>
        <v>0</v>
      </c>
      <c r="O401" s="67">
        <f t="shared" si="187"/>
        <v>0</v>
      </c>
      <c r="P401" s="67">
        <f t="shared" si="187"/>
        <v>0</v>
      </c>
      <c r="Q401" s="67">
        <f t="shared" si="187"/>
        <v>0</v>
      </c>
      <c r="R401" s="33"/>
    </row>
    <row r="402" spans="1:18" s="24" customFormat="1" ht="25.5" hidden="1">
      <c r="A402" s="5"/>
      <c r="B402" s="65" t="s">
        <v>294</v>
      </c>
      <c r="C402" s="40"/>
      <c r="D402" s="56" t="s">
        <v>272</v>
      </c>
      <c r="E402" s="77">
        <f>E403</f>
        <v>837.7</v>
      </c>
      <c r="F402" s="77">
        <f t="shared" si="187"/>
        <v>837.7</v>
      </c>
      <c r="G402" s="67">
        <f t="shared" si="187"/>
        <v>0</v>
      </c>
      <c r="H402" s="67">
        <f t="shared" si="187"/>
        <v>0</v>
      </c>
      <c r="I402" s="69">
        <f t="shared" si="187"/>
        <v>0</v>
      </c>
      <c r="J402" s="67">
        <f t="shared" si="187"/>
        <v>0</v>
      </c>
      <c r="K402" s="67">
        <f t="shared" si="187"/>
        <v>0</v>
      </c>
      <c r="L402" s="67">
        <f t="shared" si="187"/>
        <v>0</v>
      </c>
      <c r="M402" s="67">
        <f t="shared" si="187"/>
        <v>0</v>
      </c>
      <c r="N402" s="166">
        <f t="shared" si="187"/>
        <v>0</v>
      </c>
      <c r="O402" s="67">
        <f t="shared" si="187"/>
        <v>0</v>
      </c>
      <c r="P402" s="67">
        <f t="shared" si="187"/>
        <v>0</v>
      </c>
      <c r="Q402" s="67">
        <f t="shared" si="187"/>
        <v>0</v>
      </c>
      <c r="R402" s="33"/>
    </row>
    <row r="403" spans="1:18" s="24" customFormat="1" ht="25.5" hidden="1">
      <c r="A403" s="17"/>
      <c r="B403" s="65"/>
      <c r="C403" s="40" t="s">
        <v>11</v>
      </c>
      <c r="D403" s="66" t="s">
        <v>12</v>
      </c>
      <c r="E403" s="77">
        <v>837.7</v>
      </c>
      <c r="F403" s="91">
        <f>E403+SUM(G403:Q403)</f>
        <v>837.7</v>
      </c>
      <c r="G403" s="67"/>
      <c r="H403" s="67"/>
      <c r="I403" s="151"/>
      <c r="J403" s="68"/>
      <c r="K403" s="67"/>
      <c r="L403" s="67"/>
      <c r="M403" s="67"/>
      <c r="N403" s="166"/>
      <c r="O403" s="67"/>
      <c r="P403" s="67"/>
      <c r="Q403" s="67"/>
      <c r="R403" s="33"/>
    </row>
    <row r="404" spans="1:17" s="24" customFormat="1" ht="25.5" hidden="1">
      <c r="A404" s="17"/>
      <c r="B404" s="65" t="s">
        <v>297</v>
      </c>
      <c r="C404" s="40"/>
      <c r="D404" s="56" t="s">
        <v>299</v>
      </c>
      <c r="E404" s="77">
        <f>E405</f>
        <v>150</v>
      </c>
      <c r="F404" s="77">
        <f aca="true" t="shared" si="188" ref="F404:Q405">F405</f>
        <v>150</v>
      </c>
      <c r="G404" s="67">
        <f t="shared" si="188"/>
        <v>0</v>
      </c>
      <c r="H404" s="67">
        <f t="shared" si="188"/>
        <v>0</v>
      </c>
      <c r="I404" s="69">
        <f t="shared" si="188"/>
        <v>0</v>
      </c>
      <c r="J404" s="67">
        <f t="shared" si="188"/>
        <v>0</v>
      </c>
      <c r="K404" s="67">
        <f t="shared" si="188"/>
        <v>0</v>
      </c>
      <c r="L404" s="67">
        <f t="shared" si="188"/>
        <v>0</v>
      </c>
      <c r="M404" s="67">
        <f t="shared" si="188"/>
        <v>0</v>
      </c>
      <c r="N404" s="166">
        <f t="shared" si="188"/>
        <v>0</v>
      </c>
      <c r="O404" s="67">
        <f t="shared" si="188"/>
        <v>0</v>
      </c>
      <c r="P404" s="67">
        <f t="shared" si="188"/>
        <v>0</v>
      </c>
      <c r="Q404" s="67">
        <f t="shared" si="188"/>
        <v>0</v>
      </c>
    </row>
    <row r="405" spans="1:18" s="33" customFormat="1" ht="25.5" hidden="1">
      <c r="A405" s="17"/>
      <c r="B405" s="65" t="s">
        <v>298</v>
      </c>
      <c r="C405" s="40"/>
      <c r="D405" s="56" t="s">
        <v>300</v>
      </c>
      <c r="E405" s="77">
        <f>E406</f>
        <v>150</v>
      </c>
      <c r="F405" s="77">
        <f t="shared" si="188"/>
        <v>150</v>
      </c>
      <c r="G405" s="67">
        <f t="shared" si="188"/>
        <v>0</v>
      </c>
      <c r="H405" s="67">
        <f t="shared" si="188"/>
        <v>0</v>
      </c>
      <c r="I405" s="69">
        <f t="shared" si="188"/>
        <v>0</v>
      </c>
      <c r="J405" s="67">
        <f t="shared" si="188"/>
        <v>0</v>
      </c>
      <c r="K405" s="67">
        <f t="shared" si="188"/>
        <v>0</v>
      </c>
      <c r="L405" s="67">
        <f t="shared" si="188"/>
        <v>0</v>
      </c>
      <c r="M405" s="67">
        <f t="shared" si="188"/>
        <v>0</v>
      </c>
      <c r="N405" s="166">
        <f t="shared" si="188"/>
        <v>0</v>
      </c>
      <c r="O405" s="67">
        <f t="shared" si="188"/>
        <v>0</v>
      </c>
      <c r="P405" s="67">
        <f t="shared" si="188"/>
        <v>0</v>
      </c>
      <c r="Q405" s="67">
        <f t="shared" si="188"/>
        <v>0</v>
      </c>
      <c r="R405" s="24"/>
    </row>
    <row r="406" spans="1:18" s="33" customFormat="1" ht="25.5" hidden="1">
      <c r="A406" s="17"/>
      <c r="B406" s="65"/>
      <c r="C406" s="40" t="s">
        <v>11</v>
      </c>
      <c r="D406" s="66" t="s">
        <v>12</v>
      </c>
      <c r="E406" s="77">
        <v>150</v>
      </c>
      <c r="F406" s="91">
        <f>E406+SUM(G406:Q406)</f>
        <v>150</v>
      </c>
      <c r="G406" s="67"/>
      <c r="H406" s="67"/>
      <c r="I406" s="151"/>
      <c r="J406" s="68"/>
      <c r="K406" s="67"/>
      <c r="L406" s="67"/>
      <c r="M406" s="67"/>
      <c r="N406" s="166"/>
      <c r="O406" s="67"/>
      <c r="P406" s="67"/>
      <c r="Q406" s="67"/>
      <c r="R406" s="24"/>
    </row>
    <row r="407" spans="1:18" s="33" customFormat="1" ht="25.5" hidden="1">
      <c r="A407" s="17"/>
      <c r="B407" s="65" t="s">
        <v>301</v>
      </c>
      <c r="C407" s="40"/>
      <c r="D407" s="56" t="s">
        <v>303</v>
      </c>
      <c r="E407" s="77">
        <f>E408</f>
        <v>214.1</v>
      </c>
      <c r="F407" s="77">
        <f aca="true" t="shared" si="189" ref="F407:Q408">F408</f>
        <v>214.1</v>
      </c>
      <c r="G407" s="67">
        <f t="shared" si="189"/>
        <v>0</v>
      </c>
      <c r="H407" s="67">
        <f t="shared" si="189"/>
        <v>0</v>
      </c>
      <c r="I407" s="69">
        <f t="shared" si="189"/>
        <v>0</v>
      </c>
      <c r="J407" s="67">
        <f t="shared" si="189"/>
        <v>0</v>
      </c>
      <c r="K407" s="67">
        <f t="shared" si="189"/>
        <v>0</v>
      </c>
      <c r="L407" s="67">
        <f t="shared" si="189"/>
        <v>0</v>
      </c>
      <c r="M407" s="67">
        <f t="shared" si="189"/>
        <v>0</v>
      </c>
      <c r="N407" s="166">
        <f t="shared" si="189"/>
        <v>0</v>
      </c>
      <c r="O407" s="67">
        <f t="shared" si="189"/>
        <v>0</v>
      </c>
      <c r="P407" s="67">
        <f t="shared" si="189"/>
        <v>0</v>
      </c>
      <c r="Q407" s="67">
        <f t="shared" si="189"/>
        <v>0</v>
      </c>
      <c r="R407" s="24"/>
    </row>
    <row r="408" spans="1:18" s="33" customFormat="1" ht="12.75" hidden="1">
      <c r="A408" s="17"/>
      <c r="B408" s="65" t="s">
        <v>302</v>
      </c>
      <c r="C408" s="40"/>
      <c r="D408" s="56" t="s">
        <v>282</v>
      </c>
      <c r="E408" s="77">
        <f>E409</f>
        <v>214.1</v>
      </c>
      <c r="F408" s="77">
        <f t="shared" si="189"/>
        <v>214.1</v>
      </c>
      <c r="G408" s="67">
        <f t="shared" si="189"/>
        <v>0</v>
      </c>
      <c r="H408" s="67">
        <f t="shared" si="189"/>
        <v>0</v>
      </c>
      <c r="I408" s="69">
        <f t="shared" si="189"/>
        <v>0</v>
      </c>
      <c r="J408" s="67">
        <f t="shared" si="189"/>
        <v>0</v>
      </c>
      <c r="K408" s="67">
        <f t="shared" si="189"/>
        <v>0</v>
      </c>
      <c r="L408" s="67">
        <f t="shared" si="189"/>
        <v>0</v>
      </c>
      <c r="M408" s="67">
        <f t="shared" si="189"/>
        <v>0</v>
      </c>
      <c r="N408" s="166">
        <f t="shared" si="189"/>
        <v>0</v>
      </c>
      <c r="O408" s="67">
        <f t="shared" si="189"/>
        <v>0</v>
      </c>
      <c r="P408" s="67">
        <f t="shared" si="189"/>
        <v>0</v>
      </c>
      <c r="Q408" s="67">
        <f t="shared" si="189"/>
        <v>0</v>
      </c>
      <c r="R408" s="24"/>
    </row>
    <row r="409" spans="1:18" s="33" customFormat="1" ht="25.5" hidden="1">
      <c r="A409" s="17"/>
      <c r="B409" s="65"/>
      <c r="C409" s="40" t="s">
        <v>3</v>
      </c>
      <c r="D409" s="66" t="s">
        <v>95</v>
      </c>
      <c r="E409" s="77">
        <v>214.1</v>
      </c>
      <c r="F409" s="91">
        <f>E409+SUM(G409:Q409)</f>
        <v>214.1</v>
      </c>
      <c r="G409" s="67"/>
      <c r="H409" s="67"/>
      <c r="I409" s="151"/>
      <c r="J409" s="68"/>
      <c r="K409" s="67"/>
      <c r="L409" s="67"/>
      <c r="M409" s="67"/>
      <c r="N409" s="166"/>
      <c r="O409" s="67"/>
      <c r="P409" s="67"/>
      <c r="Q409" s="67"/>
      <c r="R409" s="24"/>
    </row>
    <row r="410" spans="1:17" s="24" customFormat="1" ht="48" customHeight="1" hidden="1">
      <c r="A410" s="5"/>
      <c r="B410" s="80" t="s">
        <v>312</v>
      </c>
      <c r="C410" s="40"/>
      <c r="D410" s="60" t="s">
        <v>125</v>
      </c>
      <c r="E410" s="77">
        <f aca="true" t="shared" si="190" ref="E410:Q411">E411</f>
        <v>3671.5000000000005</v>
      </c>
      <c r="F410" s="77">
        <f t="shared" si="190"/>
        <v>3671.5000000000005</v>
      </c>
      <c r="G410" s="67">
        <f t="shared" si="190"/>
        <v>0</v>
      </c>
      <c r="H410" s="67">
        <f t="shared" si="190"/>
        <v>0</v>
      </c>
      <c r="I410" s="69">
        <f t="shared" si="190"/>
        <v>0</v>
      </c>
      <c r="J410" s="67">
        <f t="shared" si="190"/>
        <v>0</v>
      </c>
      <c r="K410" s="67">
        <f t="shared" si="190"/>
        <v>0</v>
      </c>
      <c r="L410" s="67">
        <f t="shared" si="190"/>
        <v>0</v>
      </c>
      <c r="M410" s="67">
        <f t="shared" si="190"/>
        <v>0</v>
      </c>
      <c r="N410" s="166">
        <f t="shared" si="190"/>
        <v>0</v>
      </c>
      <c r="O410" s="67">
        <f t="shared" si="190"/>
        <v>0</v>
      </c>
      <c r="P410" s="67">
        <f t="shared" si="190"/>
        <v>0</v>
      </c>
      <c r="Q410" s="67">
        <f t="shared" si="190"/>
        <v>0</v>
      </c>
    </row>
    <row r="411" spans="1:17" s="24" customFormat="1" ht="40.5" customHeight="1" hidden="1">
      <c r="A411" s="5"/>
      <c r="B411" s="65" t="s">
        <v>313</v>
      </c>
      <c r="C411" s="40"/>
      <c r="D411" s="56" t="s">
        <v>163</v>
      </c>
      <c r="E411" s="77">
        <f t="shared" si="190"/>
        <v>3671.5000000000005</v>
      </c>
      <c r="F411" s="77">
        <f t="shared" si="190"/>
        <v>3671.5000000000005</v>
      </c>
      <c r="G411" s="67">
        <f t="shared" si="190"/>
        <v>0</v>
      </c>
      <c r="H411" s="67">
        <f t="shared" si="190"/>
        <v>0</v>
      </c>
      <c r="I411" s="69">
        <f t="shared" si="190"/>
        <v>0</v>
      </c>
      <c r="J411" s="67">
        <f t="shared" si="190"/>
        <v>0</v>
      </c>
      <c r="K411" s="67">
        <f t="shared" si="190"/>
        <v>0</v>
      </c>
      <c r="L411" s="67">
        <f t="shared" si="190"/>
        <v>0</v>
      </c>
      <c r="M411" s="67">
        <f t="shared" si="190"/>
        <v>0</v>
      </c>
      <c r="N411" s="166">
        <f t="shared" si="190"/>
        <v>0</v>
      </c>
      <c r="O411" s="67">
        <f t="shared" si="190"/>
        <v>0</v>
      </c>
      <c r="P411" s="67">
        <f t="shared" si="190"/>
        <v>0</v>
      </c>
      <c r="Q411" s="67">
        <f t="shared" si="190"/>
        <v>0</v>
      </c>
    </row>
    <row r="412" spans="1:17" s="24" customFormat="1" ht="35.25" customHeight="1" hidden="1">
      <c r="A412" s="5"/>
      <c r="B412" s="65" t="s">
        <v>314</v>
      </c>
      <c r="C412" s="40"/>
      <c r="D412" s="56" t="s">
        <v>164</v>
      </c>
      <c r="E412" s="77">
        <f>E413+E414+E415</f>
        <v>3671.5000000000005</v>
      </c>
      <c r="F412" s="77">
        <f aca="true" t="shared" si="191" ref="F412:Q412">F413+F414+F415</f>
        <v>3671.5000000000005</v>
      </c>
      <c r="G412" s="67">
        <f t="shared" si="191"/>
        <v>0</v>
      </c>
      <c r="H412" s="67">
        <f t="shared" si="191"/>
        <v>0</v>
      </c>
      <c r="I412" s="69">
        <f t="shared" si="191"/>
        <v>0</v>
      </c>
      <c r="J412" s="67">
        <f t="shared" si="191"/>
        <v>0</v>
      </c>
      <c r="K412" s="67">
        <f t="shared" si="191"/>
        <v>0</v>
      </c>
      <c r="L412" s="67">
        <f t="shared" si="191"/>
        <v>0</v>
      </c>
      <c r="M412" s="67">
        <f t="shared" si="191"/>
        <v>0</v>
      </c>
      <c r="N412" s="166">
        <f t="shared" si="191"/>
        <v>0</v>
      </c>
      <c r="O412" s="67">
        <f t="shared" si="191"/>
        <v>0</v>
      </c>
      <c r="P412" s="67">
        <f t="shared" si="191"/>
        <v>0</v>
      </c>
      <c r="Q412" s="67">
        <f t="shared" si="191"/>
        <v>0</v>
      </c>
    </row>
    <row r="413" spans="1:17" s="24" customFormat="1" ht="58.5" customHeight="1" hidden="1">
      <c r="A413" s="5"/>
      <c r="B413" s="65"/>
      <c r="C413" s="40" t="s">
        <v>2</v>
      </c>
      <c r="D413" s="66" t="s">
        <v>94</v>
      </c>
      <c r="E413" s="77">
        <v>3341.3</v>
      </c>
      <c r="F413" s="91">
        <f>E413+SUM(G413:Q413)</f>
        <v>3341.3</v>
      </c>
      <c r="G413" s="67"/>
      <c r="H413" s="67"/>
      <c r="I413" s="151"/>
      <c r="J413" s="68"/>
      <c r="K413" s="67"/>
      <c r="L413" s="77"/>
      <c r="M413" s="67"/>
      <c r="N413" s="166"/>
      <c r="O413" s="67"/>
      <c r="P413" s="67"/>
      <c r="Q413" s="67"/>
    </row>
    <row r="414" spans="1:17" s="24" customFormat="1" ht="48" customHeight="1" hidden="1">
      <c r="A414" s="5"/>
      <c r="B414" s="65"/>
      <c r="C414" s="40" t="s">
        <v>3</v>
      </c>
      <c r="D414" s="66" t="s">
        <v>95</v>
      </c>
      <c r="E414" s="77">
        <v>314.8</v>
      </c>
      <c r="F414" s="91">
        <f>E414+SUM(G414:Q414)</f>
        <v>314.8</v>
      </c>
      <c r="G414" s="67"/>
      <c r="H414" s="67"/>
      <c r="I414" s="151"/>
      <c r="J414" s="68"/>
      <c r="K414" s="67"/>
      <c r="L414" s="67"/>
      <c r="M414" s="67"/>
      <c r="N414" s="166"/>
      <c r="O414" s="67"/>
      <c r="P414" s="67"/>
      <c r="Q414" s="67"/>
    </row>
    <row r="415" spans="1:17" s="24" customFormat="1" ht="12.75" hidden="1">
      <c r="A415" s="5"/>
      <c r="B415" s="65"/>
      <c r="C415" s="40" t="s">
        <v>4</v>
      </c>
      <c r="D415" s="66" t="s">
        <v>5</v>
      </c>
      <c r="E415" s="77">
        <v>15.4</v>
      </c>
      <c r="F415" s="91">
        <f>E415+SUM(G415:Q415)</f>
        <v>15.4</v>
      </c>
      <c r="G415" s="67"/>
      <c r="H415" s="67"/>
      <c r="I415" s="151"/>
      <c r="J415" s="68"/>
      <c r="K415" s="67"/>
      <c r="L415" s="67"/>
      <c r="M415" s="67"/>
      <c r="N415" s="166"/>
      <c r="O415" s="67"/>
      <c r="P415" s="67"/>
      <c r="Q415" s="67"/>
    </row>
    <row r="416" spans="1:17" s="24" customFormat="1" ht="12" hidden="1">
      <c r="A416" s="5" t="s">
        <v>71</v>
      </c>
      <c r="B416" s="5"/>
      <c r="C416" s="5"/>
      <c r="D416" s="20" t="s">
        <v>72</v>
      </c>
      <c r="E416" s="118">
        <f>E417</f>
        <v>1766.1999999999998</v>
      </c>
      <c r="F416" s="118">
        <f aca="true" t="shared" si="192" ref="F416:Q419">F417</f>
        <v>1766.1999999999998</v>
      </c>
      <c r="G416" s="25">
        <f t="shared" si="192"/>
        <v>0</v>
      </c>
      <c r="H416" s="25">
        <f t="shared" si="192"/>
        <v>0</v>
      </c>
      <c r="I416" s="156">
        <f t="shared" si="192"/>
        <v>0</v>
      </c>
      <c r="J416" s="25">
        <f t="shared" si="192"/>
        <v>0</v>
      </c>
      <c r="K416" s="25">
        <f t="shared" si="192"/>
        <v>0</v>
      </c>
      <c r="L416" s="25">
        <f t="shared" si="192"/>
        <v>0</v>
      </c>
      <c r="M416" s="25">
        <f t="shared" si="192"/>
        <v>0</v>
      </c>
      <c r="N416" s="174">
        <f t="shared" si="192"/>
        <v>0</v>
      </c>
      <c r="O416" s="25">
        <f t="shared" si="192"/>
        <v>0</v>
      </c>
      <c r="P416" s="25">
        <f t="shared" si="192"/>
        <v>0</v>
      </c>
      <c r="Q416" s="25">
        <f t="shared" si="192"/>
        <v>0</v>
      </c>
    </row>
    <row r="417" spans="1:17" s="24" customFormat="1" ht="61.5" customHeight="1" hidden="1">
      <c r="A417" s="5"/>
      <c r="B417" s="62" t="s">
        <v>267</v>
      </c>
      <c r="C417" s="11"/>
      <c r="D417" s="59" t="s">
        <v>120</v>
      </c>
      <c r="E417" s="93">
        <f>E418</f>
        <v>1766.1999999999998</v>
      </c>
      <c r="F417" s="93">
        <f t="shared" si="192"/>
        <v>1766.1999999999998</v>
      </c>
      <c r="G417" s="71">
        <f t="shared" si="192"/>
        <v>0</v>
      </c>
      <c r="H417" s="71">
        <f t="shared" si="192"/>
        <v>0</v>
      </c>
      <c r="I417" s="75">
        <f t="shared" si="192"/>
        <v>0</v>
      </c>
      <c r="J417" s="71">
        <f t="shared" si="192"/>
        <v>0</v>
      </c>
      <c r="K417" s="71">
        <f t="shared" si="192"/>
        <v>0</v>
      </c>
      <c r="L417" s="71">
        <f t="shared" si="192"/>
        <v>0</v>
      </c>
      <c r="M417" s="71">
        <f t="shared" si="192"/>
        <v>0</v>
      </c>
      <c r="N417" s="122">
        <f t="shared" si="192"/>
        <v>0</v>
      </c>
      <c r="O417" s="71">
        <f t="shared" si="192"/>
        <v>0</v>
      </c>
      <c r="P417" s="71">
        <f t="shared" si="192"/>
        <v>0</v>
      </c>
      <c r="Q417" s="71">
        <f t="shared" si="192"/>
        <v>0</v>
      </c>
    </row>
    <row r="418" spans="1:18" s="24" customFormat="1" ht="54" customHeight="1" hidden="1">
      <c r="A418" s="17"/>
      <c r="B418" s="80" t="s">
        <v>312</v>
      </c>
      <c r="C418" s="40"/>
      <c r="D418" s="60" t="s">
        <v>125</v>
      </c>
      <c r="E418" s="77">
        <f>E419</f>
        <v>1766.1999999999998</v>
      </c>
      <c r="F418" s="77">
        <f t="shared" si="192"/>
        <v>1766.1999999999998</v>
      </c>
      <c r="G418" s="67">
        <f t="shared" si="192"/>
        <v>0</v>
      </c>
      <c r="H418" s="67">
        <f t="shared" si="192"/>
        <v>0</v>
      </c>
      <c r="I418" s="69">
        <f t="shared" si="192"/>
        <v>0</v>
      </c>
      <c r="J418" s="67">
        <f t="shared" si="192"/>
        <v>0</v>
      </c>
      <c r="K418" s="67">
        <f t="shared" si="192"/>
        <v>0</v>
      </c>
      <c r="L418" s="67">
        <f t="shared" si="192"/>
        <v>0</v>
      </c>
      <c r="M418" s="67">
        <f t="shared" si="192"/>
        <v>0</v>
      </c>
      <c r="N418" s="166">
        <f t="shared" si="192"/>
        <v>0</v>
      </c>
      <c r="O418" s="67">
        <f t="shared" si="192"/>
        <v>0</v>
      </c>
      <c r="P418" s="67">
        <f t="shared" si="192"/>
        <v>0</v>
      </c>
      <c r="Q418" s="67">
        <f t="shared" si="192"/>
        <v>0</v>
      </c>
      <c r="R418" s="23"/>
    </row>
    <row r="419" spans="1:17" s="24" customFormat="1" ht="25.5" hidden="1">
      <c r="A419" s="5"/>
      <c r="B419" s="65" t="s">
        <v>316</v>
      </c>
      <c r="C419" s="40"/>
      <c r="D419" s="56" t="s">
        <v>503</v>
      </c>
      <c r="E419" s="77">
        <f>E420</f>
        <v>1766.1999999999998</v>
      </c>
      <c r="F419" s="77">
        <f t="shared" si="192"/>
        <v>1766.1999999999998</v>
      </c>
      <c r="G419" s="67">
        <f t="shared" si="192"/>
        <v>0</v>
      </c>
      <c r="H419" s="67">
        <f t="shared" si="192"/>
        <v>0</v>
      </c>
      <c r="I419" s="69">
        <f t="shared" si="192"/>
        <v>0</v>
      </c>
      <c r="J419" s="67">
        <f t="shared" si="192"/>
        <v>0</v>
      </c>
      <c r="K419" s="67">
        <f t="shared" si="192"/>
        <v>0</v>
      </c>
      <c r="L419" s="67">
        <f t="shared" si="192"/>
        <v>0</v>
      </c>
      <c r="M419" s="67">
        <f t="shared" si="192"/>
        <v>0</v>
      </c>
      <c r="N419" s="166">
        <f t="shared" si="192"/>
        <v>0</v>
      </c>
      <c r="O419" s="67">
        <f t="shared" si="192"/>
        <v>0</v>
      </c>
      <c r="P419" s="67">
        <f t="shared" si="192"/>
        <v>0</v>
      </c>
      <c r="Q419" s="67">
        <f t="shared" si="192"/>
        <v>0</v>
      </c>
    </row>
    <row r="420" spans="1:17" s="24" customFormat="1" ht="25.5" hidden="1">
      <c r="A420" s="5"/>
      <c r="B420" s="65" t="s">
        <v>315</v>
      </c>
      <c r="C420" s="40"/>
      <c r="D420" s="56" t="s">
        <v>272</v>
      </c>
      <c r="E420" s="77">
        <f>E421+E422</f>
        <v>1766.1999999999998</v>
      </c>
      <c r="F420" s="77">
        <f aca="true" t="shared" si="193" ref="F420:Q420">F421+F422</f>
        <v>1766.1999999999998</v>
      </c>
      <c r="G420" s="67">
        <f t="shared" si="193"/>
        <v>0</v>
      </c>
      <c r="H420" s="67">
        <f t="shared" si="193"/>
        <v>0</v>
      </c>
      <c r="I420" s="69">
        <f t="shared" si="193"/>
        <v>0</v>
      </c>
      <c r="J420" s="67">
        <f t="shared" si="193"/>
        <v>0</v>
      </c>
      <c r="K420" s="67">
        <f t="shared" si="193"/>
        <v>0</v>
      </c>
      <c r="L420" s="67">
        <f t="shared" si="193"/>
        <v>0</v>
      </c>
      <c r="M420" s="67">
        <f t="shared" si="193"/>
        <v>0</v>
      </c>
      <c r="N420" s="166">
        <f t="shared" si="193"/>
        <v>0</v>
      </c>
      <c r="O420" s="67">
        <f t="shared" si="193"/>
        <v>0</v>
      </c>
      <c r="P420" s="67">
        <f t="shared" si="193"/>
        <v>0</v>
      </c>
      <c r="Q420" s="67">
        <f t="shared" si="193"/>
        <v>0</v>
      </c>
    </row>
    <row r="421" spans="1:17" s="24" customFormat="1" ht="51" hidden="1">
      <c r="A421" s="5"/>
      <c r="B421" s="65"/>
      <c r="C421" s="40" t="s">
        <v>2</v>
      </c>
      <c r="D421" s="66" t="s">
        <v>94</v>
      </c>
      <c r="E421" s="77">
        <v>1570.6</v>
      </c>
      <c r="F421" s="91">
        <f>E421+SUM(G421:Q421)</f>
        <v>1570.6</v>
      </c>
      <c r="G421" s="67"/>
      <c r="H421" s="67"/>
      <c r="I421" s="151"/>
      <c r="J421" s="68"/>
      <c r="K421" s="67"/>
      <c r="L421" s="67"/>
      <c r="M421" s="67"/>
      <c r="N421" s="166"/>
      <c r="O421" s="67"/>
      <c r="P421" s="67"/>
      <c r="Q421" s="67"/>
    </row>
    <row r="422" spans="1:17" s="24" customFormat="1" ht="25.5" hidden="1">
      <c r="A422" s="5"/>
      <c r="B422" s="65"/>
      <c r="C422" s="40" t="s">
        <v>3</v>
      </c>
      <c r="D422" s="66" t="s">
        <v>95</v>
      </c>
      <c r="E422" s="91">
        <v>195.6</v>
      </c>
      <c r="F422" s="91">
        <f>E422+SUM(G422:Q422)</f>
        <v>195.6</v>
      </c>
      <c r="G422" s="63"/>
      <c r="H422" s="63"/>
      <c r="I422" s="152"/>
      <c r="J422" s="64"/>
      <c r="K422" s="63"/>
      <c r="L422" s="63"/>
      <c r="M422" s="63"/>
      <c r="N422" s="170"/>
      <c r="O422" s="63"/>
      <c r="P422" s="63"/>
      <c r="Q422" s="63"/>
    </row>
    <row r="423" spans="1:18" s="23" customFormat="1" ht="12" hidden="1">
      <c r="A423" s="5" t="s">
        <v>73</v>
      </c>
      <c r="B423" s="16"/>
      <c r="C423" s="5"/>
      <c r="D423" s="13" t="s">
        <v>85</v>
      </c>
      <c r="E423" s="118">
        <f>E424</f>
        <v>25386</v>
      </c>
      <c r="F423" s="118">
        <f>F424</f>
        <v>25386</v>
      </c>
      <c r="G423" s="25">
        <f aca="true" t="shared" si="194" ref="G423:M423">G424</f>
        <v>0</v>
      </c>
      <c r="H423" s="25">
        <f t="shared" si="194"/>
        <v>0</v>
      </c>
      <c r="I423" s="156">
        <f t="shared" si="194"/>
        <v>0</v>
      </c>
      <c r="J423" s="25">
        <f t="shared" si="194"/>
        <v>0</v>
      </c>
      <c r="K423" s="25">
        <f t="shared" si="194"/>
        <v>0</v>
      </c>
      <c r="L423" s="25">
        <f t="shared" si="194"/>
        <v>0</v>
      </c>
      <c r="M423" s="25">
        <f t="shared" si="194"/>
        <v>0</v>
      </c>
      <c r="N423" s="174">
        <f>N424</f>
        <v>0</v>
      </c>
      <c r="O423" s="25">
        <f>O424</f>
        <v>0</v>
      </c>
      <c r="P423" s="25">
        <f>P424</f>
        <v>0</v>
      </c>
      <c r="Q423" s="25">
        <f>Q424</f>
        <v>0</v>
      </c>
      <c r="R423" s="24"/>
    </row>
    <row r="424" spans="1:18" s="23" customFormat="1" ht="12" hidden="1">
      <c r="A424" s="5" t="s">
        <v>74</v>
      </c>
      <c r="B424" s="16"/>
      <c r="C424" s="5"/>
      <c r="D424" s="13" t="s">
        <v>75</v>
      </c>
      <c r="E424" s="118">
        <f aca="true" t="shared" si="195" ref="E424:Q424">E425+E429</f>
        <v>25386</v>
      </c>
      <c r="F424" s="118">
        <f t="shared" si="195"/>
        <v>25386</v>
      </c>
      <c r="G424" s="25">
        <f t="shared" si="195"/>
        <v>0</v>
      </c>
      <c r="H424" s="25">
        <f t="shared" si="195"/>
        <v>0</v>
      </c>
      <c r="I424" s="156">
        <f t="shared" si="195"/>
        <v>0</v>
      </c>
      <c r="J424" s="25">
        <f t="shared" si="195"/>
        <v>0</v>
      </c>
      <c r="K424" s="25">
        <f t="shared" si="195"/>
        <v>0</v>
      </c>
      <c r="L424" s="25">
        <f t="shared" si="195"/>
        <v>0</v>
      </c>
      <c r="M424" s="25">
        <f t="shared" si="195"/>
        <v>0</v>
      </c>
      <c r="N424" s="174">
        <f t="shared" si="195"/>
        <v>0</v>
      </c>
      <c r="O424" s="25">
        <f t="shared" si="195"/>
        <v>0</v>
      </c>
      <c r="P424" s="25">
        <f t="shared" si="195"/>
        <v>0</v>
      </c>
      <c r="Q424" s="25">
        <f t="shared" si="195"/>
        <v>0</v>
      </c>
      <c r="R424" s="24"/>
    </row>
    <row r="425" spans="1:17" s="24" customFormat="1" ht="51" hidden="1">
      <c r="A425" s="5"/>
      <c r="B425" s="62" t="s">
        <v>190</v>
      </c>
      <c r="C425" s="11"/>
      <c r="D425" s="59" t="s">
        <v>110</v>
      </c>
      <c r="E425" s="92">
        <f aca="true" t="shared" si="196" ref="E425:Q427">E426</f>
        <v>0</v>
      </c>
      <c r="F425" s="92">
        <f t="shared" si="196"/>
        <v>0</v>
      </c>
      <c r="G425" s="70">
        <f t="shared" si="196"/>
        <v>0</v>
      </c>
      <c r="H425" s="70">
        <f t="shared" si="196"/>
        <v>0</v>
      </c>
      <c r="I425" s="154">
        <f t="shared" si="196"/>
        <v>0</v>
      </c>
      <c r="J425" s="70">
        <f t="shared" si="196"/>
        <v>0</v>
      </c>
      <c r="K425" s="70">
        <f t="shared" si="196"/>
        <v>0</v>
      </c>
      <c r="L425" s="70">
        <f t="shared" si="196"/>
        <v>0</v>
      </c>
      <c r="M425" s="70">
        <f t="shared" si="196"/>
        <v>0</v>
      </c>
      <c r="N425" s="172">
        <f t="shared" si="196"/>
        <v>0</v>
      </c>
      <c r="O425" s="70">
        <f t="shared" si="196"/>
        <v>0</v>
      </c>
      <c r="P425" s="70">
        <f t="shared" si="196"/>
        <v>0</v>
      </c>
      <c r="Q425" s="70">
        <f t="shared" si="196"/>
        <v>0</v>
      </c>
    </row>
    <row r="426" spans="1:17" s="24" customFormat="1" ht="51" hidden="1">
      <c r="A426" s="5"/>
      <c r="B426" s="80" t="s">
        <v>191</v>
      </c>
      <c r="C426" s="40"/>
      <c r="D426" s="60" t="s">
        <v>193</v>
      </c>
      <c r="E426" s="91">
        <f t="shared" si="196"/>
        <v>0</v>
      </c>
      <c r="F426" s="91">
        <f t="shared" si="196"/>
        <v>0</v>
      </c>
      <c r="G426" s="63">
        <f t="shared" si="196"/>
        <v>0</v>
      </c>
      <c r="H426" s="63">
        <f t="shared" si="196"/>
        <v>0</v>
      </c>
      <c r="I426" s="76">
        <f t="shared" si="196"/>
        <v>0</v>
      </c>
      <c r="J426" s="63">
        <f t="shared" si="196"/>
        <v>0</v>
      </c>
      <c r="K426" s="63">
        <f t="shared" si="196"/>
        <v>0</v>
      </c>
      <c r="L426" s="63">
        <f t="shared" si="196"/>
        <v>0</v>
      </c>
      <c r="M426" s="63">
        <f t="shared" si="196"/>
        <v>0</v>
      </c>
      <c r="N426" s="170">
        <f t="shared" si="196"/>
        <v>0</v>
      </c>
      <c r="O426" s="63">
        <f t="shared" si="196"/>
        <v>0</v>
      </c>
      <c r="P426" s="63">
        <f t="shared" si="196"/>
        <v>0</v>
      </c>
      <c r="Q426" s="63">
        <f t="shared" si="196"/>
        <v>0</v>
      </c>
    </row>
    <row r="427" spans="1:17" s="24" customFormat="1" ht="48.75" customHeight="1" hidden="1">
      <c r="A427" s="5"/>
      <c r="B427" s="65" t="s">
        <v>192</v>
      </c>
      <c r="C427" s="40"/>
      <c r="D427" s="56" t="s">
        <v>194</v>
      </c>
      <c r="E427" s="91">
        <f t="shared" si="196"/>
        <v>0</v>
      </c>
      <c r="F427" s="91">
        <f t="shared" si="196"/>
        <v>0</v>
      </c>
      <c r="G427" s="63">
        <f t="shared" si="196"/>
        <v>0</v>
      </c>
      <c r="H427" s="63">
        <f t="shared" si="196"/>
        <v>0</v>
      </c>
      <c r="I427" s="76">
        <f t="shared" si="196"/>
        <v>0</v>
      </c>
      <c r="J427" s="63">
        <f t="shared" si="196"/>
        <v>0</v>
      </c>
      <c r="K427" s="63">
        <f t="shared" si="196"/>
        <v>0</v>
      </c>
      <c r="L427" s="63">
        <f t="shared" si="196"/>
        <v>0</v>
      </c>
      <c r="M427" s="63">
        <f t="shared" si="196"/>
        <v>0</v>
      </c>
      <c r="N427" s="170">
        <f t="shared" si="196"/>
        <v>0</v>
      </c>
      <c r="O427" s="63">
        <f t="shared" si="196"/>
        <v>0</v>
      </c>
      <c r="P427" s="63">
        <f t="shared" si="196"/>
        <v>0</v>
      </c>
      <c r="Q427" s="63">
        <f t="shared" si="196"/>
        <v>0</v>
      </c>
    </row>
    <row r="428" spans="1:17" s="24" customFormat="1" ht="25.5" hidden="1">
      <c r="A428" s="5"/>
      <c r="B428" s="65"/>
      <c r="C428" s="40" t="s">
        <v>11</v>
      </c>
      <c r="D428" s="66" t="s">
        <v>12</v>
      </c>
      <c r="E428" s="91"/>
      <c r="F428" s="91">
        <f>E428+SUM(G428:Q428)</f>
        <v>0</v>
      </c>
      <c r="G428" s="63"/>
      <c r="H428" s="63"/>
      <c r="I428" s="152"/>
      <c r="J428" s="64"/>
      <c r="K428" s="63"/>
      <c r="L428" s="63"/>
      <c r="M428" s="63"/>
      <c r="N428" s="170"/>
      <c r="O428" s="63"/>
      <c r="P428" s="63"/>
      <c r="Q428" s="63"/>
    </row>
    <row r="429" spans="1:17" s="24" customFormat="1" ht="70.5" customHeight="1" hidden="1">
      <c r="A429" s="17"/>
      <c r="B429" s="62" t="s">
        <v>267</v>
      </c>
      <c r="C429" s="11"/>
      <c r="D429" s="59" t="s">
        <v>120</v>
      </c>
      <c r="E429" s="93">
        <f>E430+E446+E450</f>
        <v>25386</v>
      </c>
      <c r="F429" s="93">
        <f aca="true" t="shared" si="197" ref="F429:Q429">F430+F446+F450</f>
        <v>25386</v>
      </c>
      <c r="G429" s="93">
        <f t="shared" si="197"/>
        <v>0</v>
      </c>
      <c r="H429" s="93">
        <f t="shared" si="197"/>
        <v>0</v>
      </c>
      <c r="I429" s="129">
        <f t="shared" si="197"/>
        <v>0</v>
      </c>
      <c r="J429" s="93">
        <f t="shared" si="197"/>
        <v>0</v>
      </c>
      <c r="K429" s="93">
        <f t="shared" si="197"/>
        <v>0</v>
      </c>
      <c r="L429" s="93">
        <f t="shared" si="197"/>
        <v>0</v>
      </c>
      <c r="M429" s="93">
        <f t="shared" si="197"/>
        <v>0</v>
      </c>
      <c r="N429" s="167">
        <f t="shared" si="197"/>
        <v>0</v>
      </c>
      <c r="O429" s="93">
        <f t="shared" si="197"/>
        <v>0</v>
      </c>
      <c r="P429" s="93">
        <f t="shared" si="197"/>
        <v>0</v>
      </c>
      <c r="Q429" s="93">
        <f t="shared" si="197"/>
        <v>0</v>
      </c>
    </row>
    <row r="430" spans="1:17" s="24" customFormat="1" ht="12.75" hidden="1">
      <c r="A430" s="17"/>
      <c r="B430" s="80" t="s">
        <v>268</v>
      </c>
      <c r="C430" s="40"/>
      <c r="D430" s="60" t="s">
        <v>121</v>
      </c>
      <c r="E430" s="77">
        <f>E431+E434+E437+E440+E443</f>
        <v>23758.8</v>
      </c>
      <c r="F430" s="77">
        <f aca="true" t="shared" si="198" ref="F430:Q430">F431+F434+F437+F440+F443</f>
        <v>23758.8</v>
      </c>
      <c r="G430" s="77">
        <f t="shared" si="198"/>
        <v>0</v>
      </c>
      <c r="H430" s="77">
        <f t="shared" si="198"/>
        <v>0</v>
      </c>
      <c r="I430" s="94">
        <f t="shared" si="198"/>
        <v>0</v>
      </c>
      <c r="J430" s="77">
        <f t="shared" si="198"/>
        <v>0</v>
      </c>
      <c r="K430" s="77">
        <f t="shared" si="198"/>
        <v>0</v>
      </c>
      <c r="L430" s="77">
        <f t="shared" si="198"/>
        <v>0</v>
      </c>
      <c r="M430" s="77">
        <f t="shared" si="198"/>
        <v>0</v>
      </c>
      <c r="N430" s="168">
        <f t="shared" si="198"/>
        <v>0</v>
      </c>
      <c r="O430" s="77">
        <f t="shared" si="198"/>
        <v>0</v>
      </c>
      <c r="P430" s="77">
        <f t="shared" si="198"/>
        <v>0</v>
      </c>
      <c r="Q430" s="77">
        <f t="shared" si="198"/>
        <v>0</v>
      </c>
    </row>
    <row r="431" spans="1:17" s="24" customFormat="1" ht="38.25" hidden="1">
      <c r="A431" s="17"/>
      <c r="B431" s="65" t="s">
        <v>269</v>
      </c>
      <c r="C431" s="40"/>
      <c r="D431" s="56" t="s">
        <v>271</v>
      </c>
      <c r="E431" s="77">
        <f>E432</f>
        <v>10124.6</v>
      </c>
      <c r="F431" s="77">
        <f>F432</f>
        <v>10124.6</v>
      </c>
      <c r="G431" s="67">
        <f aca="true" t="shared" si="199" ref="F431:Q432">G432</f>
        <v>0</v>
      </c>
      <c r="H431" s="67">
        <f t="shared" si="199"/>
        <v>0</v>
      </c>
      <c r="I431" s="69">
        <f t="shared" si="199"/>
        <v>0</v>
      </c>
      <c r="J431" s="67">
        <f t="shared" si="199"/>
        <v>0</v>
      </c>
      <c r="K431" s="67">
        <f t="shared" si="199"/>
        <v>0</v>
      </c>
      <c r="L431" s="67">
        <f t="shared" si="199"/>
        <v>0</v>
      </c>
      <c r="M431" s="67">
        <f t="shared" si="199"/>
        <v>0</v>
      </c>
      <c r="N431" s="166">
        <f t="shared" si="199"/>
        <v>0</v>
      </c>
      <c r="O431" s="67">
        <f t="shared" si="199"/>
        <v>0</v>
      </c>
      <c r="P431" s="67">
        <f t="shared" si="199"/>
        <v>0</v>
      </c>
      <c r="Q431" s="67">
        <f t="shared" si="199"/>
        <v>0</v>
      </c>
    </row>
    <row r="432" spans="1:17" s="24" customFormat="1" ht="25.5" hidden="1">
      <c r="A432" s="17"/>
      <c r="B432" s="65" t="s">
        <v>270</v>
      </c>
      <c r="C432" s="40"/>
      <c r="D432" s="56" t="s">
        <v>272</v>
      </c>
      <c r="E432" s="77">
        <f>E433</f>
        <v>10124.6</v>
      </c>
      <c r="F432" s="77">
        <f t="shared" si="199"/>
        <v>10124.6</v>
      </c>
      <c r="G432" s="67">
        <f t="shared" si="199"/>
        <v>0</v>
      </c>
      <c r="H432" s="67">
        <f t="shared" si="199"/>
        <v>0</v>
      </c>
      <c r="I432" s="69">
        <f t="shared" si="199"/>
        <v>0</v>
      </c>
      <c r="J432" s="67">
        <f t="shared" si="199"/>
        <v>0</v>
      </c>
      <c r="K432" s="67">
        <f t="shared" si="199"/>
        <v>0</v>
      </c>
      <c r="L432" s="67">
        <f t="shared" si="199"/>
        <v>0</v>
      </c>
      <c r="M432" s="67">
        <f t="shared" si="199"/>
        <v>0</v>
      </c>
      <c r="N432" s="166">
        <f t="shared" si="199"/>
        <v>0</v>
      </c>
      <c r="O432" s="67">
        <f t="shared" si="199"/>
        <v>0</v>
      </c>
      <c r="P432" s="67">
        <f t="shared" si="199"/>
        <v>0</v>
      </c>
      <c r="Q432" s="67">
        <f t="shared" si="199"/>
        <v>0</v>
      </c>
    </row>
    <row r="433" spans="1:17" s="24" customFormat="1" ht="25.5" hidden="1">
      <c r="A433" s="17"/>
      <c r="B433" s="65"/>
      <c r="C433" s="40" t="s">
        <v>11</v>
      </c>
      <c r="D433" s="66" t="s">
        <v>12</v>
      </c>
      <c r="E433" s="77">
        <v>10124.6</v>
      </c>
      <c r="F433" s="91">
        <f>E433+SUM(G433:Q433)</f>
        <v>10124.6</v>
      </c>
      <c r="G433" s="67"/>
      <c r="H433" s="67"/>
      <c r="I433" s="151"/>
      <c r="J433" s="68"/>
      <c r="K433" s="67"/>
      <c r="L433" s="69"/>
      <c r="M433" s="67">
        <f>-13.9876+13.9876</f>
        <v>0</v>
      </c>
      <c r="N433" s="166"/>
      <c r="O433" s="67"/>
      <c r="P433" s="67"/>
      <c r="Q433" s="67"/>
    </row>
    <row r="434" spans="1:17" s="24" customFormat="1" ht="38.25" hidden="1">
      <c r="A434" s="17"/>
      <c r="B434" s="65" t="s">
        <v>273</v>
      </c>
      <c r="C434" s="40"/>
      <c r="D434" s="66" t="s">
        <v>275</v>
      </c>
      <c r="E434" s="77">
        <f>E435</f>
        <v>6519.9</v>
      </c>
      <c r="F434" s="77">
        <f aca="true" t="shared" si="200" ref="F434:Q435">F435</f>
        <v>6519.9</v>
      </c>
      <c r="G434" s="67">
        <f t="shared" si="200"/>
        <v>0</v>
      </c>
      <c r="H434" s="67">
        <f t="shared" si="200"/>
        <v>0</v>
      </c>
      <c r="I434" s="69">
        <f t="shared" si="200"/>
        <v>0</v>
      </c>
      <c r="J434" s="67">
        <f t="shared" si="200"/>
        <v>0</v>
      </c>
      <c r="K434" s="67">
        <f t="shared" si="200"/>
        <v>0</v>
      </c>
      <c r="L434" s="67">
        <f t="shared" si="200"/>
        <v>0</v>
      </c>
      <c r="M434" s="67">
        <f t="shared" si="200"/>
        <v>0</v>
      </c>
      <c r="N434" s="166">
        <f t="shared" si="200"/>
        <v>0</v>
      </c>
      <c r="O434" s="67">
        <f t="shared" si="200"/>
        <v>0</v>
      </c>
      <c r="P434" s="67">
        <f t="shared" si="200"/>
        <v>0</v>
      </c>
      <c r="Q434" s="67">
        <f t="shared" si="200"/>
        <v>0</v>
      </c>
    </row>
    <row r="435" spans="1:17" s="24" customFormat="1" ht="25.5" hidden="1">
      <c r="A435" s="17"/>
      <c r="B435" s="40" t="s">
        <v>274</v>
      </c>
      <c r="C435" s="40"/>
      <c r="D435" s="56" t="s">
        <v>272</v>
      </c>
      <c r="E435" s="77">
        <f>E436</f>
        <v>6519.9</v>
      </c>
      <c r="F435" s="77">
        <f t="shared" si="200"/>
        <v>6519.9</v>
      </c>
      <c r="G435" s="67">
        <f t="shared" si="200"/>
        <v>0</v>
      </c>
      <c r="H435" s="67">
        <f t="shared" si="200"/>
        <v>0</v>
      </c>
      <c r="I435" s="69">
        <f t="shared" si="200"/>
        <v>0</v>
      </c>
      <c r="J435" s="67">
        <f t="shared" si="200"/>
        <v>0</v>
      </c>
      <c r="K435" s="67">
        <f t="shared" si="200"/>
        <v>0</v>
      </c>
      <c r="L435" s="67">
        <f t="shared" si="200"/>
        <v>0</v>
      </c>
      <c r="M435" s="67">
        <f t="shared" si="200"/>
        <v>0</v>
      </c>
      <c r="N435" s="166">
        <f t="shared" si="200"/>
        <v>0</v>
      </c>
      <c r="O435" s="67">
        <f t="shared" si="200"/>
        <v>0</v>
      </c>
      <c r="P435" s="67">
        <f t="shared" si="200"/>
        <v>0</v>
      </c>
      <c r="Q435" s="67">
        <f t="shared" si="200"/>
        <v>0</v>
      </c>
    </row>
    <row r="436" spans="1:17" s="24" customFormat="1" ht="25.5" hidden="1">
      <c r="A436" s="17"/>
      <c r="B436" s="65"/>
      <c r="C436" s="40" t="s">
        <v>11</v>
      </c>
      <c r="D436" s="66" t="s">
        <v>12</v>
      </c>
      <c r="E436" s="77">
        <f>3697.2+2822.7</f>
        <v>6519.9</v>
      </c>
      <c r="F436" s="91">
        <f>E436+SUM(G436:Q436)</f>
        <v>6519.9</v>
      </c>
      <c r="G436" s="67"/>
      <c r="H436" s="67"/>
      <c r="I436" s="151"/>
      <c r="J436" s="68"/>
      <c r="K436" s="67"/>
      <c r="L436" s="67"/>
      <c r="M436" s="67"/>
      <c r="N436" s="166"/>
      <c r="O436" s="67"/>
      <c r="P436" s="67"/>
      <c r="Q436" s="67"/>
    </row>
    <row r="437" spans="1:17" s="24" customFormat="1" ht="38.25" hidden="1">
      <c r="A437" s="17"/>
      <c r="B437" s="65" t="s">
        <v>276</v>
      </c>
      <c r="C437" s="40"/>
      <c r="D437" s="56" t="s">
        <v>278</v>
      </c>
      <c r="E437" s="77">
        <f>E438</f>
        <v>6074</v>
      </c>
      <c r="F437" s="77">
        <f aca="true" t="shared" si="201" ref="F437:Q438">F438</f>
        <v>6074</v>
      </c>
      <c r="G437" s="67">
        <f t="shared" si="201"/>
        <v>0</v>
      </c>
      <c r="H437" s="67">
        <f t="shared" si="201"/>
        <v>0</v>
      </c>
      <c r="I437" s="69">
        <f t="shared" si="201"/>
        <v>0</v>
      </c>
      <c r="J437" s="67">
        <f t="shared" si="201"/>
        <v>0</v>
      </c>
      <c r="K437" s="67">
        <f t="shared" si="201"/>
        <v>0</v>
      </c>
      <c r="L437" s="67">
        <f t="shared" si="201"/>
        <v>0</v>
      </c>
      <c r="M437" s="67">
        <f t="shared" si="201"/>
        <v>0</v>
      </c>
      <c r="N437" s="166">
        <f t="shared" si="201"/>
        <v>0</v>
      </c>
      <c r="O437" s="67">
        <f t="shared" si="201"/>
        <v>0</v>
      </c>
      <c r="P437" s="67">
        <f t="shared" si="201"/>
        <v>0</v>
      </c>
      <c r="Q437" s="67">
        <f t="shared" si="201"/>
        <v>0</v>
      </c>
    </row>
    <row r="438" spans="1:17" s="24" customFormat="1" ht="25.5" hidden="1">
      <c r="A438" s="17"/>
      <c r="B438" s="65" t="s">
        <v>277</v>
      </c>
      <c r="C438" s="40"/>
      <c r="D438" s="56" t="s">
        <v>272</v>
      </c>
      <c r="E438" s="77">
        <f>E439</f>
        <v>6074</v>
      </c>
      <c r="F438" s="77">
        <f t="shared" si="201"/>
        <v>6074</v>
      </c>
      <c r="G438" s="67">
        <f t="shared" si="201"/>
        <v>0</v>
      </c>
      <c r="H438" s="67">
        <f t="shared" si="201"/>
        <v>0</v>
      </c>
      <c r="I438" s="69">
        <f t="shared" si="201"/>
        <v>0</v>
      </c>
      <c r="J438" s="67">
        <f t="shared" si="201"/>
        <v>0</v>
      </c>
      <c r="K438" s="67">
        <f t="shared" si="201"/>
        <v>0</v>
      </c>
      <c r="L438" s="67">
        <f t="shared" si="201"/>
        <v>0</v>
      </c>
      <c r="M438" s="67">
        <f t="shared" si="201"/>
        <v>0</v>
      </c>
      <c r="N438" s="166">
        <f t="shared" si="201"/>
        <v>0</v>
      </c>
      <c r="O438" s="67">
        <f t="shared" si="201"/>
        <v>0</v>
      </c>
      <c r="P438" s="67">
        <f t="shared" si="201"/>
        <v>0</v>
      </c>
      <c r="Q438" s="67">
        <f t="shared" si="201"/>
        <v>0</v>
      </c>
    </row>
    <row r="439" spans="1:17" s="24" customFormat="1" ht="25.5" hidden="1">
      <c r="A439" s="17"/>
      <c r="B439" s="65"/>
      <c r="C439" s="40" t="s">
        <v>11</v>
      </c>
      <c r="D439" s="66" t="s">
        <v>12</v>
      </c>
      <c r="E439" s="77">
        <v>6074</v>
      </c>
      <c r="F439" s="91">
        <f>E439+SUM(G439:Q439)</f>
        <v>6074</v>
      </c>
      <c r="G439" s="67"/>
      <c r="H439" s="67"/>
      <c r="I439" s="151"/>
      <c r="J439" s="68"/>
      <c r="K439" s="67"/>
      <c r="L439" s="67"/>
      <c r="M439" s="67"/>
      <c r="N439" s="166"/>
      <c r="O439" s="67"/>
      <c r="P439" s="67"/>
      <c r="Q439" s="67"/>
    </row>
    <row r="440" spans="1:17" s="24" customFormat="1" ht="32.25" customHeight="1" hidden="1">
      <c r="A440" s="17"/>
      <c r="B440" s="65" t="s">
        <v>279</v>
      </c>
      <c r="C440" s="40"/>
      <c r="D440" s="66" t="s">
        <v>281</v>
      </c>
      <c r="E440" s="77">
        <f>E441</f>
        <v>990.3000000000001</v>
      </c>
      <c r="F440" s="77">
        <f aca="true" t="shared" si="202" ref="F440:Q441">F441</f>
        <v>990.3000000000001</v>
      </c>
      <c r="G440" s="67">
        <f t="shared" si="202"/>
        <v>0</v>
      </c>
      <c r="H440" s="67">
        <f t="shared" si="202"/>
        <v>0</v>
      </c>
      <c r="I440" s="69">
        <f t="shared" si="202"/>
        <v>0</v>
      </c>
      <c r="J440" s="67">
        <f t="shared" si="202"/>
        <v>0</v>
      </c>
      <c r="K440" s="67">
        <f t="shared" si="202"/>
        <v>0</v>
      </c>
      <c r="L440" s="67">
        <f t="shared" si="202"/>
        <v>0</v>
      </c>
      <c r="M440" s="67">
        <f t="shared" si="202"/>
        <v>0</v>
      </c>
      <c r="N440" s="166">
        <f t="shared" si="202"/>
        <v>0</v>
      </c>
      <c r="O440" s="67">
        <f t="shared" si="202"/>
        <v>0</v>
      </c>
      <c r="P440" s="67">
        <f t="shared" si="202"/>
        <v>0</v>
      </c>
      <c r="Q440" s="67">
        <f t="shared" si="202"/>
        <v>0</v>
      </c>
    </row>
    <row r="441" spans="1:17" s="24" customFormat="1" ht="20.25" customHeight="1" hidden="1">
      <c r="A441" s="17"/>
      <c r="B441" s="65" t="s">
        <v>280</v>
      </c>
      <c r="C441" s="40"/>
      <c r="D441" s="73" t="s">
        <v>282</v>
      </c>
      <c r="E441" s="77">
        <f>E442</f>
        <v>990.3000000000001</v>
      </c>
      <c r="F441" s="77">
        <f t="shared" si="202"/>
        <v>990.3000000000001</v>
      </c>
      <c r="G441" s="67">
        <f t="shared" si="202"/>
        <v>0</v>
      </c>
      <c r="H441" s="67">
        <f t="shared" si="202"/>
        <v>0</v>
      </c>
      <c r="I441" s="69">
        <f t="shared" si="202"/>
        <v>0</v>
      </c>
      <c r="J441" s="67">
        <f t="shared" si="202"/>
        <v>0</v>
      </c>
      <c r="K441" s="67">
        <f t="shared" si="202"/>
        <v>0</v>
      </c>
      <c r="L441" s="67">
        <f t="shared" si="202"/>
        <v>0</v>
      </c>
      <c r="M441" s="67">
        <f t="shared" si="202"/>
        <v>0</v>
      </c>
      <c r="N441" s="166">
        <f t="shared" si="202"/>
        <v>0</v>
      </c>
      <c r="O441" s="67">
        <f t="shared" si="202"/>
        <v>0</v>
      </c>
      <c r="P441" s="67">
        <f t="shared" si="202"/>
        <v>0</v>
      </c>
      <c r="Q441" s="67">
        <f t="shared" si="202"/>
        <v>0</v>
      </c>
    </row>
    <row r="442" spans="1:17" s="24" customFormat="1" ht="25.5" hidden="1">
      <c r="A442" s="17"/>
      <c r="B442" s="65"/>
      <c r="C442" s="40" t="s">
        <v>3</v>
      </c>
      <c r="D442" s="66" t="s">
        <v>95</v>
      </c>
      <c r="E442" s="77">
        <f>1342.9-352.6</f>
        <v>990.3000000000001</v>
      </c>
      <c r="F442" s="91">
        <f>E442+SUM(G442:Q442)</f>
        <v>990.3000000000001</v>
      </c>
      <c r="G442" s="67"/>
      <c r="H442" s="67"/>
      <c r="I442" s="151"/>
      <c r="J442" s="68"/>
      <c r="K442" s="67"/>
      <c r="L442" s="67"/>
      <c r="M442" s="67"/>
      <c r="N442" s="166"/>
      <c r="O442" s="67"/>
      <c r="P442" s="67"/>
      <c r="Q442" s="67"/>
    </row>
    <row r="443" spans="1:18" s="24" customFormat="1" ht="38.25" hidden="1">
      <c r="A443" s="17"/>
      <c r="B443" s="65" t="s">
        <v>283</v>
      </c>
      <c r="C443" s="40"/>
      <c r="D443" s="56" t="s">
        <v>285</v>
      </c>
      <c r="E443" s="77">
        <f>E444</f>
        <v>50</v>
      </c>
      <c r="F443" s="77">
        <f aca="true" t="shared" si="203" ref="F443:Q444">F444</f>
        <v>50</v>
      </c>
      <c r="G443" s="67">
        <f t="shared" si="203"/>
        <v>0</v>
      </c>
      <c r="H443" s="67">
        <f t="shared" si="203"/>
        <v>0</v>
      </c>
      <c r="I443" s="69">
        <f t="shared" si="203"/>
        <v>0</v>
      </c>
      <c r="J443" s="67">
        <f t="shared" si="203"/>
        <v>0</v>
      </c>
      <c r="K443" s="67">
        <f t="shared" si="203"/>
        <v>0</v>
      </c>
      <c r="L443" s="67">
        <f t="shared" si="203"/>
        <v>0</v>
      </c>
      <c r="M443" s="67">
        <f t="shared" si="203"/>
        <v>0</v>
      </c>
      <c r="N443" s="166">
        <f t="shared" si="203"/>
        <v>0</v>
      </c>
      <c r="O443" s="67">
        <f t="shared" si="203"/>
        <v>0</v>
      </c>
      <c r="P443" s="67">
        <f t="shared" si="203"/>
        <v>0</v>
      </c>
      <c r="Q443" s="67">
        <f t="shared" si="203"/>
        <v>0</v>
      </c>
      <c r="R443" s="8"/>
    </row>
    <row r="444" spans="1:18" s="24" customFormat="1" ht="44.25" customHeight="1" hidden="1">
      <c r="A444" s="17"/>
      <c r="B444" s="65" t="s">
        <v>284</v>
      </c>
      <c r="C444" s="40"/>
      <c r="D444" s="56" t="s">
        <v>498</v>
      </c>
      <c r="E444" s="77">
        <f>E445</f>
        <v>50</v>
      </c>
      <c r="F444" s="77">
        <f t="shared" si="203"/>
        <v>50</v>
      </c>
      <c r="G444" s="67">
        <f t="shared" si="203"/>
        <v>0</v>
      </c>
      <c r="H444" s="67">
        <f t="shared" si="203"/>
        <v>0</v>
      </c>
      <c r="I444" s="69">
        <f t="shared" si="203"/>
        <v>0</v>
      </c>
      <c r="J444" s="67">
        <f t="shared" si="203"/>
        <v>0</v>
      </c>
      <c r="K444" s="67">
        <f t="shared" si="203"/>
        <v>0</v>
      </c>
      <c r="L444" s="67">
        <f t="shared" si="203"/>
        <v>0</v>
      </c>
      <c r="M444" s="67">
        <f t="shared" si="203"/>
        <v>0</v>
      </c>
      <c r="N444" s="166">
        <f t="shared" si="203"/>
        <v>0</v>
      </c>
      <c r="O444" s="67">
        <f t="shared" si="203"/>
        <v>0</v>
      </c>
      <c r="P444" s="67">
        <f t="shared" si="203"/>
        <v>0</v>
      </c>
      <c r="Q444" s="67">
        <f t="shared" si="203"/>
        <v>0</v>
      </c>
      <c r="R444" s="8"/>
    </row>
    <row r="445" spans="1:18" s="24" customFormat="1" ht="25.5" hidden="1">
      <c r="A445" s="17"/>
      <c r="B445" s="65"/>
      <c r="C445" s="40" t="s">
        <v>3</v>
      </c>
      <c r="D445" s="66" t="s">
        <v>95</v>
      </c>
      <c r="E445" s="77">
        <v>50</v>
      </c>
      <c r="F445" s="91">
        <f>E445+SUM(G445:Q445)</f>
        <v>50</v>
      </c>
      <c r="G445" s="67"/>
      <c r="H445" s="67"/>
      <c r="I445" s="151"/>
      <c r="J445" s="68"/>
      <c r="K445" s="67"/>
      <c r="L445" s="67"/>
      <c r="M445" s="67"/>
      <c r="N445" s="166"/>
      <c r="O445" s="67"/>
      <c r="P445" s="67"/>
      <c r="Q445" s="67"/>
      <c r="R445" s="8"/>
    </row>
    <row r="446" spans="1:17" s="24" customFormat="1" ht="25.5" hidden="1">
      <c r="A446" s="17"/>
      <c r="B446" s="80" t="s">
        <v>304</v>
      </c>
      <c r="C446" s="40"/>
      <c r="D446" s="60" t="s">
        <v>124</v>
      </c>
      <c r="E446" s="77">
        <f aca="true" t="shared" si="204" ref="E446:Q448">E447</f>
        <v>1427.2</v>
      </c>
      <c r="F446" s="77">
        <f t="shared" si="204"/>
        <v>1427.2</v>
      </c>
      <c r="G446" s="67">
        <f t="shared" si="204"/>
        <v>0</v>
      </c>
      <c r="H446" s="67">
        <f t="shared" si="204"/>
        <v>0</v>
      </c>
      <c r="I446" s="69">
        <f t="shared" si="204"/>
        <v>0</v>
      </c>
      <c r="J446" s="67">
        <f t="shared" si="204"/>
        <v>0</v>
      </c>
      <c r="K446" s="67">
        <f t="shared" si="204"/>
        <v>0</v>
      </c>
      <c r="L446" s="67">
        <f t="shared" si="204"/>
        <v>0</v>
      </c>
      <c r="M446" s="67">
        <f t="shared" si="204"/>
        <v>0</v>
      </c>
      <c r="N446" s="166">
        <f t="shared" si="204"/>
        <v>0</v>
      </c>
      <c r="O446" s="67">
        <f t="shared" si="204"/>
        <v>0</v>
      </c>
      <c r="P446" s="67">
        <f t="shared" si="204"/>
        <v>0</v>
      </c>
      <c r="Q446" s="67">
        <f t="shared" si="204"/>
        <v>0</v>
      </c>
    </row>
    <row r="447" spans="1:17" s="24" customFormat="1" ht="25.5" hidden="1">
      <c r="A447" s="17"/>
      <c r="B447" s="65" t="s">
        <v>305</v>
      </c>
      <c r="C447" s="40"/>
      <c r="D447" s="56" t="s">
        <v>307</v>
      </c>
      <c r="E447" s="77">
        <f t="shared" si="204"/>
        <v>1427.2</v>
      </c>
      <c r="F447" s="77">
        <f t="shared" si="204"/>
        <v>1427.2</v>
      </c>
      <c r="G447" s="67">
        <f t="shared" si="204"/>
        <v>0</v>
      </c>
      <c r="H447" s="67">
        <f t="shared" si="204"/>
        <v>0</v>
      </c>
      <c r="I447" s="69">
        <f t="shared" si="204"/>
        <v>0</v>
      </c>
      <c r="J447" s="67">
        <f t="shared" si="204"/>
        <v>0</v>
      </c>
      <c r="K447" s="67">
        <f t="shared" si="204"/>
        <v>0</v>
      </c>
      <c r="L447" s="67">
        <f t="shared" si="204"/>
        <v>0</v>
      </c>
      <c r="M447" s="67">
        <f t="shared" si="204"/>
        <v>0</v>
      </c>
      <c r="N447" s="166">
        <f t="shared" si="204"/>
        <v>0</v>
      </c>
      <c r="O447" s="67">
        <f t="shared" si="204"/>
        <v>0</v>
      </c>
      <c r="P447" s="67">
        <f t="shared" si="204"/>
        <v>0</v>
      </c>
      <c r="Q447" s="67">
        <f t="shared" si="204"/>
        <v>0</v>
      </c>
    </row>
    <row r="448" spans="1:17" s="24" customFormat="1" ht="51" hidden="1">
      <c r="A448" s="17"/>
      <c r="B448" s="65" t="s">
        <v>306</v>
      </c>
      <c r="C448" s="40"/>
      <c r="D448" s="56" t="s">
        <v>308</v>
      </c>
      <c r="E448" s="77">
        <f t="shared" si="204"/>
        <v>1427.2</v>
      </c>
      <c r="F448" s="77">
        <f t="shared" si="204"/>
        <v>1427.2</v>
      </c>
      <c r="G448" s="67">
        <f t="shared" si="204"/>
        <v>0</v>
      </c>
      <c r="H448" s="67">
        <f t="shared" si="204"/>
        <v>0</v>
      </c>
      <c r="I448" s="69">
        <f t="shared" si="204"/>
        <v>0</v>
      </c>
      <c r="J448" s="67">
        <f t="shared" si="204"/>
        <v>0</v>
      </c>
      <c r="K448" s="67">
        <f t="shared" si="204"/>
        <v>0</v>
      </c>
      <c r="L448" s="67">
        <f t="shared" si="204"/>
        <v>0</v>
      </c>
      <c r="M448" s="67">
        <f t="shared" si="204"/>
        <v>0</v>
      </c>
      <c r="N448" s="166">
        <f t="shared" si="204"/>
        <v>0</v>
      </c>
      <c r="O448" s="67">
        <f t="shared" si="204"/>
        <v>0</v>
      </c>
      <c r="P448" s="67">
        <f t="shared" si="204"/>
        <v>0</v>
      </c>
      <c r="Q448" s="67">
        <f t="shared" si="204"/>
        <v>0</v>
      </c>
    </row>
    <row r="449" spans="1:17" s="24" customFormat="1" ht="25.5" hidden="1">
      <c r="A449" s="17"/>
      <c r="B449" s="65"/>
      <c r="C449" s="40" t="s">
        <v>11</v>
      </c>
      <c r="D449" s="66" t="s">
        <v>12</v>
      </c>
      <c r="E449" s="77">
        <v>1427.2</v>
      </c>
      <c r="F449" s="91">
        <f>E449+SUM(G449:Q449)</f>
        <v>1427.2</v>
      </c>
      <c r="G449" s="67"/>
      <c r="H449" s="67"/>
      <c r="I449" s="151"/>
      <c r="J449" s="68"/>
      <c r="K449" s="67"/>
      <c r="L449" s="67"/>
      <c r="M449" s="67"/>
      <c r="N449" s="166"/>
      <c r="O449" s="67"/>
      <c r="P449" s="67"/>
      <c r="Q449" s="67"/>
    </row>
    <row r="450" spans="1:17" s="24" customFormat="1" ht="51" hidden="1">
      <c r="A450" s="17"/>
      <c r="B450" s="80" t="s">
        <v>494</v>
      </c>
      <c r="C450" s="97"/>
      <c r="D450" s="101" t="s">
        <v>497</v>
      </c>
      <c r="E450" s="77">
        <f>E451</f>
        <v>200</v>
      </c>
      <c r="F450" s="77">
        <f aca="true" t="shared" si="205" ref="F450:Q452">F451</f>
        <v>200</v>
      </c>
      <c r="G450" s="77">
        <f t="shared" si="205"/>
        <v>0</v>
      </c>
      <c r="H450" s="77">
        <f t="shared" si="205"/>
        <v>0</v>
      </c>
      <c r="I450" s="94">
        <f t="shared" si="205"/>
        <v>0</v>
      </c>
      <c r="J450" s="77">
        <f t="shared" si="205"/>
        <v>0</v>
      </c>
      <c r="K450" s="77">
        <f t="shared" si="205"/>
        <v>0</v>
      </c>
      <c r="L450" s="77">
        <f t="shared" si="205"/>
        <v>0</v>
      </c>
      <c r="M450" s="77">
        <f t="shared" si="205"/>
        <v>0</v>
      </c>
      <c r="N450" s="168">
        <f t="shared" si="205"/>
        <v>0</v>
      </c>
      <c r="O450" s="77">
        <f t="shared" si="205"/>
        <v>0</v>
      </c>
      <c r="P450" s="77">
        <f t="shared" si="205"/>
        <v>0</v>
      </c>
      <c r="Q450" s="77">
        <f t="shared" si="205"/>
        <v>0</v>
      </c>
    </row>
    <row r="451" spans="1:17" s="24" customFormat="1" ht="51" hidden="1">
      <c r="A451" s="17"/>
      <c r="B451" s="65" t="s">
        <v>495</v>
      </c>
      <c r="C451" s="40"/>
      <c r="D451" s="66" t="s">
        <v>193</v>
      </c>
      <c r="E451" s="77">
        <f>E452</f>
        <v>200</v>
      </c>
      <c r="F451" s="77">
        <f t="shared" si="205"/>
        <v>200</v>
      </c>
      <c r="G451" s="77">
        <f t="shared" si="205"/>
        <v>0</v>
      </c>
      <c r="H451" s="77">
        <f t="shared" si="205"/>
        <v>0</v>
      </c>
      <c r="I451" s="94">
        <f t="shared" si="205"/>
        <v>0</v>
      </c>
      <c r="J451" s="77">
        <f t="shared" si="205"/>
        <v>0</v>
      </c>
      <c r="K451" s="77">
        <f t="shared" si="205"/>
        <v>0</v>
      </c>
      <c r="L451" s="77">
        <f t="shared" si="205"/>
        <v>0</v>
      </c>
      <c r="M451" s="77">
        <f t="shared" si="205"/>
        <v>0</v>
      </c>
      <c r="N451" s="168">
        <f t="shared" si="205"/>
        <v>0</v>
      </c>
      <c r="O451" s="77">
        <f t="shared" si="205"/>
        <v>0</v>
      </c>
      <c r="P451" s="77">
        <f t="shared" si="205"/>
        <v>0</v>
      </c>
      <c r="Q451" s="77">
        <f t="shared" si="205"/>
        <v>0</v>
      </c>
    </row>
    <row r="452" spans="1:17" s="24" customFormat="1" ht="38.25" hidden="1">
      <c r="A452" s="17"/>
      <c r="B452" s="65" t="s">
        <v>496</v>
      </c>
      <c r="C452" s="40"/>
      <c r="D452" s="66" t="s">
        <v>581</v>
      </c>
      <c r="E452" s="77">
        <f>E453</f>
        <v>200</v>
      </c>
      <c r="F452" s="77">
        <f t="shared" si="205"/>
        <v>200</v>
      </c>
      <c r="G452" s="77">
        <f t="shared" si="205"/>
        <v>0</v>
      </c>
      <c r="H452" s="77">
        <f t="shared" si="205"/>
        <v>0</v>
      </c>
      <c r="I452" s="94">
        <f t="shared" si="205"/>
        <v>0</v>
      </c>
      <c r="J452" s="77">
        <f t="shared" si="205"/>
        <v>0</v>
      </c>
      <c r="K452" s="77">
        <f t="shared" si="205"/>
        <v>0</v>
      </c>
      <c r="L452" s="77">
        <f t="shared" si="205"/>
        <v>0</v>
      </c>
      <c r="M452" s="77">
        <f t="shared" si="205"/>
        <v>0</v>
      </c>
      <c r="N452" s="168">
        <f t="shared" si="205"/>
        <v>0</v>
      </c>
      <c r="O452" s="77">
        <f t="shared" si="205"/>
        <v>0</v>
      </c>
      <c r="P452" s="77">
        <f t="shared" si="205"/>
        <v>0</v>
      </c>
      <c r="Q452" s="77">
        <f t="shared" si="205"/>
        <v>0</v>
      </c>
    </row>
    <row r="453" spans="1:17" s="24" customFormat="1" ht="25.5" hidden="1">
      <c r="A453" s="17"/>
      <c r="B453" s="65"/>
      <c r="C453" s="40" t="s">
        <v>11</v>
      </c>
      <c r="D453" s="66" t="s">
        <v>12</v>
      </c>
      <c r="E453" s="77">
        <v>200</v>
      </c>
      <c r="F453" s="91">
        <f>E453+SUM(G453:Q453)</f>
        <v>200</v>
      </c>
      <c r="G453" s="67"/>
      <c r="H453" s="67"/>
      <c r="I453" s="151"/>
      <c r="J453" s="68"/>
      <c r="K453" s="67"/>
      <c r="L453" s="67"/>
      <c r="M453" s="67"/>
      <c r="N453" s="166"/>
      <c r="O453" s="67"/>
      <c r="P453" s="67"/>
      <c r="Q453" s="67"/>
    </row>
    <row r="454" spans="1:17" ht="12" hidden="1">
      <c r="A454" s="5" t="s">
        <v>50</v>
      </c>
      <c r="B454" s="16"/>
      <c r="C454" s="5"/>
      <c r="D454" s="13" t="s">
        <v>51</v>
      </c>
      <c r="E454" s="118">
        <f aca="true" t="shared" si="206" ref="E454:Q454">E455+E459</f>
        <v>1063.8</v>
      </c>
      <c r="F454" s="118">
        <f t="shared" si="206"/>
        <v>1063.8</v>
      </c>
      <c r="G454" s="25">
        <f t="shared" si="206"/>
        <v>0</v>
      </c>
      <c r="H454" s="25">
        <f t="shared" si="206"/>
        <v>0</v>
      </c>
      <c r="I454" s="156">
        <f t="shared" si="206"/>
        <v>0</v>
      </c>
      <c r="J454" s="25">
        <f t="shared" si="206"/>
        <v>0</v>
      </c>
      <c r="K454" s="25">
        <f t="shared" si="206"/>
        <v>0</v>
      </c>
      <c r="L454" s="25">
        <f t="shared" si="206"/>
        <v>0</v>
      </c>
      <c r="M454" s="25">
        <f t="shared" si="206"/>
        <v>0</v>
      </c>
      <c r="N454" s="174">
        <f t="shared" si="206"/>
        <v>0</v>
      </c>
      <c r="O454" s="25">
        <f t="shared" si="206"/>
        <v>0</v>
      </c>
      <c r="P454" s="25">
        <f t="shared" si="206"/>
        <v>0</v>
      </c>
      <c r="Q454" s="25">
        <f t="shared" si="206"/>
        <v>0</v>
      </c>
    </row>
    <row r="455" spans="1:17" ht="12" hidden="1">
      <c r="A455" s="5" t="s">
        <v>147</v>
      </c>
      <c r="B455" s="16"/>
      <c r="C455" s="5"/>
      <c r="D455" s="13" t="s">
        <v>146</v>
      </c>
      <c r="E455" s="118">
        <f>E456</f>
        <v>263.8</v>
      </c>
      <c r="F455" s="118">
        <f aca="true" t="shared" si="207" ref="F455:Q457">F456</f>
        <v>263.8</v>
      </c>
      <c r="G455" s="25">
        <f t="shared" si="207"/>
        <v>0</v>
      </c>
      <c r="H455" s="25">
        <f t="shared" si="207"/>
        <v>0</v>
      </c>
      <c r="I455" s="156">
        <f t="shared" si="207"/>
        <v>0</v>
      </c>
      <c r="J455" s="25">
        <f t="shared" si="207"/>
        <v>0</v>
      </c>
      <c r="K455" s="25">
        <f t="shared" si="207"/>
        <v>0</v>
      </c>
      <c r="L455" s="25">
        <f t="shared" si="207"/>
        <v>0</v>
      </c>
      <c r="M455" s="25">
        <f t="shared" si="207"/>
        <v>0</v>
      </c>
      <c r="N455" s="174">
        <f t="shared" si="207"/>
        <v>0</v>
      </c>
      <c r="O455" s="25">
        <f t="shared" si="207"/>
        <v>0</v>
      </c>
      <c r="P455" s="25">
        <f t="shared" si="207"/>
        <v>0</v>
      </c>
      <c r="Q455" s="25">
        <f t="shared" si="207"/>
        <v>0</v>
      </c>
    </row>
    <row r="456" spans="1:17" ht="12.75" hidden="1">
      <c r="A456" s="5"/>
      <c r="B456" s="62" t="s">
        <v>420</v>
      </c>
      <c r="C456" s="11"/>
      <c r="D456" s="109" t="s">
        <v>143</v>
      </c>
      <c r="E456" s="93">
        <f>E457</f>
        <v>263.8</v>
      </c>
      <c r="F456" s="93">
        <f t="shared" si="207"/>
        <v>263.8</v>
      </c>
      <c r="G456" s="71">
        <f t="shared" si="207"/>
        <v>0</v>
      </c>
      <c r="H456" s="71">
        <f t="shared" si="207"/>
        <v>0</v>
      </c>
      <c r="I456" s="75">
        <f t="shared" si="207"/>
        <v>0</v>
      </c>
      <c r="J456" s="71">
        <f t="shared" si="207"/>
        <v>0</v>
      </c>
      <c r="K456" s="71">
        <f t="shared" si="207"/>
        <v>0</v>
      </c>
      <c r="L456" s="71">
        <f t="shared" si="207"/>
        <v>0</v>
      </c>
      <c r="M456" s="71">
        <f t="shared" si="207"/>
        <v>0</v>
      </c>
      <c r="N456" s="122">
        <f t="shared" si="207"/>
        <v>0</v>
      </c>
      <c r="O456" s="71">
        <f t="shared" si="207"/>
        <v>0</v>
      </c>
      <c r="P456" s="71">
        <f t="shared" si="207"/>
        <v>0</v>
      </c>
      <c r="Q456" s="71">
        <f t="shared" si="207"/>
        <v>0</v>
      </c>
    </row>
    <row r="457" spans="1:17" ht="51" hidden="1">
      <c r="A457" s="17"/>
      <c r="B457" s="65" t="s">
        <v>425</v>
      </c>
      <c r="C457" s="40"/>
      <c r="D457" s="73" t="s">
        <v>144</v>
      </c>
      <c r="E457" s="77">
        <f>E458</f>
        <v>263.8</v>
      </c>
      <c r="F457" s="77">
        <f t="shared" si="207"/>
        <v>263.8</v>
      </c>
      <c r="G457" s="67">
        <f t="shared" si="207"/>
        <v>0</v>
      </c>
      <c r="H457" s="67">
        <f t="shared" si="207"/>
        <v>0</v>
      </c>
      <c r="I457" s="69">
        <f t="shared" si="207"/>
        <v>0</v>
      </c>
      <c r="J457" s="67">
        <f t="shared" si="207"/>
        <v>0</v>
      </c>
      <c r="K457" s="67">
        <f t="shared" si="207"/>
        <v>0</v>
      </c>
      <c r="L457" s="67">
        <f t="shared" si="207"/>
        <v>0</v>
      </c>
      <c r="M457" s="67">
        <f t="shared" si="207"/>
        <v>0</v>
      </c>
      <c r="N457" s="166">
        <f t="shared" si="207"/>
        <v>0</v>
      </c>
      <c r="O457" s="67">
        <f t="shared" si="207"/>
        <v>0</v>
      </c>
      <c r="P457" s="67">
        <f t="shared" si="207"/>
        <v>0</v>
      </c>
      <c r="Q457" s="67">
        <f t="shared" si="207"/>
        <v>0</v>
      </c>
    </row>
    <row r="458" spans="1:17" ht="12.75" hidden="1">
      <c r="A458" s="17"/>
      <c r="B458" s="65"/>
      <c r="C458" s="40" t="s">
        <v>6</v>
      </c>
      <c r="D458" s="66" t="s">
        <v>7</v>
      </c>
      <c r="E458" s="77">
        <v>263.8</v>
      </c>
      <c r="F458" s="91">
        <f>E458+SUM(G458:Q458)</f>
        <v>263.8</v>
      </c>
      <c r="G458" s="67"/>
      <c r="H458" s="67"/>
      <c r="I458" s="151"/>
      <c r="J458" s="68"/>
      <c r="K458" s="67"/>
      <c r="L458" s="67"/>
      <c r="M458" s="67"/>
      <c r="N458" s="166"/>
      <c r="O458" s="67"/>
      <c r="P458" s="67"/>
      <c r="Q458" s="67"/>
    </row>
    <row r="459" spans="1:17" ht="12" hidden="1">
      <c r="A459" s="5" t="s">
        <v>52</v>
      </c>
      <c r="B459" s="16"/>
      <c r="C459" s="5"/>
      <c r="D459" s="13" t="s">
        <v>53</v>
      </c>
      <c r="E459" s="118">
        <f>E460+E473</f>
        <v>800</v>
      </c>
      <c r="F459" s="118">
        <f aca="true" t="shared" si="208" ref="F459:Q459">F460+F473</f>
        <v>800</v>
      </c>
      <c r="G459" s="118">
        <f t="shared" si="208"/>
        <v>0</v>
      </c>
      <c r="H459" s="118">
        <f t="shared" si="208"/>
        <v>0</v>
      </c>
      <c r="I459" s="118">
        <f t="shared" si="208"/>
        <v>0</v>
      </c>
      <c r="J459" s="118">
        <f t="shared" si="208"/>
        <v>0</v>
      </c>
      <c r="K459" s="118">
        <f t="shared" si="208"/>
        <v>0</v>
      </c>
      <c r="L459" s="118">
        <f t="shared" si="208"/>
        <v>0</v>
      </c>
      <c r="M459" s="118">
        <f t="shared" si="208"/>
        <v>0</v>
      </c>
      <c r="N459" s="169">
        <f t="shared" si="208"/>
        <v>0</v>
      </c>
      <c r="O459" s="118">
        <f t="shared" si="208"/>
        <v>0</v>
      </c>
      <c r="P459" s="118">
        <f t="shared" si="208"/>
        <v>0</v>
      </c>
      <c r="Q459" s="118">
        <f t="shared" si="208"/>
        <v>0</v>
      </c>
    </row>
    <row r="460" spans="1:17" ht="25.5" hidden="1">
      <c r="A460" s="5"/>
      <c r="B460" s="62" t="s">
        <v>317</v>
      </c>
      <c r="C460" s="11"/>
      <c r="D460" s="59" t="s">
        <v>126</v>
      </c>
      <c r="E460" s="92">
        <f>E461+E469</f>
        <v>800</v>
      </c>
      <c r="F460" s="92">
        <f aca="true" t="shared" si="209" ref="F460:Q460">F461+F469</f>
        <v>800</v>
      </c>
      <c r="G460" s="92">
        <f t="shared" si="209"/>
        <v>0</v>
      </c>
      <c r="H460" s="92">
        <f t="shared" si="209"/>
        <v>0</v>
      </c>
      <c r="I460" s="153">
        <f t="shared" si="209"/>
        <v>0</v>
      </c>
      <c r="J460" s="92">
        <f t="shared" si="209"/>
        <v>0</v>
      </c>
      <c r="K460" s="92">
        <f t="shared" si="209"/>
        <v>0</v>
      </c>
      <c r="L460" s="92">
        <f t="shared" si="209"/>
        <v>0</v>
      </c>
      <c r="M460" s="92">
        <f t="shared" si="209"/>
        <v>0</v>
      </c>
      <c r="N460" s="171">
        <f t="shared" si="209"/>
        <v>0</v>
      </c>
      <c r="O460" s="92">
        <f t="shared" si="209"/>
        <v>0</v>
      </c>
      <c r="P460" s="92">
        <f t="shared" si="209"/>
        <v>0</v>
      </c>
      <c r="Q460" s="92">
        <f t="shared" si="209"/>
        <v>0</v>
      </c>
    </row>
    <row r="461" spans="1:17" ht="25.5" hidden="1">
      <c r="A461" s="5"/>
      <c r="B461" s="80" t="s">
        <v>318</v>
      </c>
      <c r="C461" s="40"/>
      <c r="D461" s="60" t="s">
        <v>127</v>
      </c>
      <c r="E461" s="77">
        <f aca="true" t="shared" si="210" ref="E461:Q461">E462</f>
        <v>800</v>
      </c>
      <c r="F461" s="77">
        <f t="shared" si="210"/>
        <v>800</v>
      </c>
      <c r="G461" s="67">
        <f t="shared" si="210"/>
        <v>0</v>
      </c>
      <c r="H461" s="67">
        <f t="shared" si="210"/>
        <v>0</v>
      </c>
      <c r="I461" s="69">
        <f t="shared" si="210"/>
        <v>0</v>
      </c>
      <c r="J461" s="67">
        <f t="shared" si="210"/>
        <v>0</v>
      </c>
      <c r="K461" s="67">
        <f t="shared" si="210"/>
        <v>0</v>
      </c>
      <c r="L461" s="67">
        <f t="shared" si="210"/>
        <v>0</v>
      </c>
      <c r="M461" s="67">
        <f t="shared" si="210"/>
        <v>0</v>
      </c>
      <c r="N461" s="166">
        <f t="shared" si="210"/>
        <v>0</v>
      </c>
      <c r="O461" s="67">
        <f t="shared" si="210"/>
        <v>0</v>
      </c>
      <c r="P461" s="67">
        <f t="shared" si="210"/>
        <v>0</v>
      </c>
      <c r="Q461" s="67">
        <f t="shared" si="210"/>
        <v>0</v>
      </c>
    </row>
    <row r="462" spans="1:17" ht="25.5" hidden="1">
      <c r="A462" s="5"/>
      <c r="B462" s="65" t="s">
        <v>319</v>
      </c>
      <c r="C462" s="40"/>
      <c r="D462" s="56" t="s">
        <v>324</v>
      </c>
      <c r="E462" s="77">
        <f>E463+E465+E467</f>
        <v>800</v>
      </c>
      <c r="F462" s="77">
        <f aca="true" t="shared" si="211" ref="F462:Q462">F463+F465+F467</f>
        <v>800</v>
      </c>
      <c r="G462" s="77">
        <f t="shared" si="211"/>
        <v>0</v>
      </c>
      <c r="H462" s="77">
        <f t="shared" si="211"/>
        <v>0</v>
      </c>
      <c r="I462" s="77">
        <f t="shared" si="211"/>
        <v>0</v>
      </c>
      <c r="J462" s="77">
        <f t="shared" si="211"/>
        <v>0</v>
      </c>
      <c r="K462" s="77">
        <f t="shared" si="211"/>
        <v>0</v>
      </c>
      <c r="L462" s="77">
        <f t="shared" si="211"/>
        <v>0</v>
      </c>
      <c r="M462" s="77">
        <f t="shared" si="211"/>
        <v>0</v>
      </c>
      <c r="N462" s="168">
        <f t="shared" si="211"/>
        <v>0</v>
      </c>
      <c r="O462" s="77">
        <f t="shared" si="211"/>
        <v>0</v>
      </c>
      <c r="P462" s="77">
        <f t="shared" si="211"/>
        <v>0</v>
      </c>
      <c r="Q462" s="77">
        <f t="shared" si="211"/>
        <v>0</v>
      </c>
    </row>
    <row r="463" spans="1:17" ht="38.25" hidden="1">
      <c r="A463" s="17"/>
      <c r="B463" s="65" t="s">
        <v>320</v>
      </c>
      <c r="C463" s="40"/>
      <c r="D463" s="56" t="s">
        <v>171</v>
      </c>
      <c r="E463" s="77">
        <f aca="true" t="shared" si="212" ref="E463:Q463">E464</f>
        <v>0</v>
      </c>
      <c r="F463" s="77">
        <f t="shared" si="212"/>
        <v>0</v>
      </c>
      <c r="G463" s="67">
        <f t="shared" si="212"/>
        <v>0</v>
      </c>
      <c r="H463" s="67">
        <f t="shared" si="212"/>
        <v>0</v>
      </c>
      <c r="I463" s="69">
        <f t="shared" si="212"/>
        <v>0</v>
      </c>
      <c r="J463" s="67">
        <f t="shared" si="212"/>
        <v>0</v>
      </c>
      <c r="K463" s="67">
        <f t="shared" si="212"/>
        <v>0</v>
      </c>
      <c r="L463" s="67">
        <f t="shared" si="212"/>
        <v>0</v>
      </c>
      <c r="M463" s="67">
        <f t="shared" si="212"/>
        <v>0</v>
      </c>
      <c r="N463" s="166">
        <f t="shared" si="212"/>
        <v>0</v>
      </c>
      <c r="O463" s="67">
        <f t="shared" si="212"/>
        <v>0</v>
      </c>
      <c r="P463" s="67">
        <f t="shared" si="212"/>
        <v>0</v>
      </c>
      <c r="Q463" s="67">
        <f t="shared" si="212"/>
        <v>0</v>
      </c>
    </row>
    <row r="464" spans="1:17" ht="12.75" hidden="1">
      <c r="A464" s="17"/>
      <c r="B464" s="65"/>
      <c r="C464" s="40" t="s">
        <v>9</v>
      </c>
      <c r="D464" s="66" t="s">
        <v>37</v>
      </c>
      <c r="E464" s="77"/>
      <c r="F464" s="91">
        <f>E464+SUM(G464:Q464)</f>
        <v>0</v>
      </c>
      <c r="G464" s="67"/>
      <c r="H464" s="67"/>
      <c r="I464" s="151"/>
      <c r="J464" s="68"/>
      <c r="K464" s="67"/>
      <c r="L464" s="67"/>
      <c r="M464" s="67"/>
      <c r="N464" s="166"/>
      <c r="O464" s="67"/>
      <c r="P464" s="67"/>
      <c r="Q464" s="67"/>
    </row>
    <row r="465" spans="1:17" ht="27" customHeight="1" hidden="1">
      <c r="A465" s="17"/>
      <c r="B465" s="65" t="s">
        <v>465</v>
      </c>
      <c r="C465" s="40"/>
      <c r="D465" s="66" t="s">
        <v>466</v>
      </c>
      <c r="E465" s="77">
        <f>E466</f>
        <v>0</v>
      </c>
      <c r="F465" s="77">
        <f aca="true" t="shared" si="213" ref="F465:Q465">F466</f>
        <v>0</v>
      </c>
      <c r="G465" s="77">
        <f t="shared" si="213"/>
        <v>0</v>
      </c>
      <c r="H465" s="77">
        <f t="shared" si="213"/>
        <v>0</v>
      </c>
      <c r="I465" s="94">
        <f t="shared" si="213"/>
        <v>0</v>
      </c>
      <c r="J465" s="77">
        <f t="shared" si="213"/>
        <v>0</v>
      </c>
      <c r="K465" s="77">
        <f t="shared" si="213"/>
        <v>0</v>
      </c>
      <c r="L465" s="77">
        <f t="shared" si="213"/>
        <v>0</v>
      </c>
      <c r="M465" s="77">
        <f t="shared" si="213"/>
        <v>0</v>
      </c>
      <c r="N465" s="168">
        <f t="shared" si="213"/>
        <v>0</v>
      </c>
      <c r="O465" s="77">
        <f t="shared" si="213"/>
        <v>0</v>
      </c>
      <c r="P465" s="77">
        <f t="shared" si="213"/>
        <v>0</v>
      </c>
      <c r="Q465" s="77">
        <f t="shared" si="213"/>
        <v>0</v>
      </c>
    </row>
    <row r="466" spans="1:17" ht="12.75" hidden="1">
      <c r="A466" s="17"/>
      <c r="B466" s="65"/>
      <c r="C466" s="40" t="s">
        <v>9</v>
      </c>
      <c r="D466" s="66" t="s">
        <v>37</v>
      </c>
      <c r="E466" s="77"/>
      <c r="F466" s="91">
        <f>E466+SUM(G466:Q466)</f>
        <v>0</v>
      </c>
      <c r="G466" s="67"/>
      <c r="H466" s="67"/>
      <c r="I466" s="151"/>
      <c r="J466" s="68"/>
      <c r="K466" s="67"/>
      <c r="L466" s="67"/>
      <c r="M466" s="67"/>
      <c r="N466" s="166"/>
      <c r="O466" s="67"/>
      <c r="P466" s="67"/>
      <c r="Q466" s="67"/>
    </row>
    <row r="467" spans="1:17" ht="25.5" hidden="1">
      <c r="A467" s="17"/>
      <c r="B467" s="65" t="s">
        <v>527</v>
      </c>
      <c r="C467" s="40"/>
      <c r="D467" s="66" t="s">
        <v>466</v>
      </c>
      <c r="E467" s="77">
        <f>E468</f>
        <v>800</v>
      </c>
      <c r="F467" s="77">
        <f aca="true" t="shared" si="214" ref="F467:Q467">F468</f>
        <v>800</v>
      </c>
      <c r="G467" s="77">
        <f t="shared" si="214"/>
        <v>0</v>
      </c>
      <c r="H467" s="77">
        <f t="shared" si="214"/>
        <v>0</v>
      </c>
      <c r="I467" s="77">
        <f t="shared" si="214"/>
        <v>0</v>
      </c>
      <c r="J467" s="77">
        <f t="shared" si="214"/>
        <v>0</v>
      </c>
      <c r="K467" s="77">
        <f t="shared" si="214"/>
        <v>0</v>
      </c>
      <c r="L467" s="77">
        <f t="shared" si="214"/>
        <v>0</v>
      </c>
      <c r="M467" s="77">
        <f t="shared" si="214"/>
        <v>0</v>
      </c>
      <c r="N467" s="168">
        <f t="shared" si="214"/>
        <v>0</v>
      </c>
      <c r="O467" s="77">
        <f t="shared" si="214"/>
        <v>0</v>
      </c>
      <c r="P467" s="77">
        <f t="shared" si="214"/>
        <v>0</v>
      </c>
      <c r="Q467" s="77">
        <f t="shared" si="214"/>
        <v>0</v>
      </c>
    </row>
    <row r="468" spans="1:17" ht="12.75" hidden="1">
      <c r="A468" s="17"/>
      <c r="B468" s="65"/>
      <c r="C468" s="40" t="s">
        <v>9</v>
      </c>
      <c r="D468" s="66" t="s">
        <v>37</v>
      </c>
      <c r="E468" s="77">
        <v>800</v>
      </c>
      <c r="F468" s="91">
        <f>E468+SUM(G468:Q468)</f>
        <v>800</v>
      </c>
      <c r="G468" s="67"/>
      <c r="H468" s="67"/>
      <c r="I468" s="151"/>
      <c r="J468" s="68"/>
      <c r="K468" s="67"/>
      <c r="L468" s="67"/>
      <c r="M468" s="67"/>
      <c r="N468" s="166"/>
      <c r="O468" s="67"/>
      <c r="P468" s="67"/>
      <c r="Q468" s="67"/>
    </row>
    <row r="469" spans="1:17" ht="25.5" hidden="1">
      <c r="A469" s="17"/>
      <c r="B469" s="80" t="s">
        <v>321</v>
      </c>
      <c r="C469" s="40"/>
      <c r="D469" s="60" t="s">
        <v>128</v>
      </c>
      <c r="E469" s="77">
        <f>E470</f>
        <v>0</v>
      </c>
      <c r="F469" s="77">
        <f aca="true" t="shared" si="215" ref="F469:Q471">F470</f>
        <v>0</v>
      </c>
      <c r="G469" s="77">
        <f t="shared" si="215"/>
        <v>0</v>
      </c>
      <c r="H469" s="77">
        <f t="shared" si="215"/>
        <v>0</v>
      </c>
      <c r="I469" s="94">
        <f t="shared" si="215"/>
        <v>0</v>
      </c>
      <c r="J469" s="77">
        <f t="shared" si="215"/>
        <v>0</v>
      </c>
      <c r="K469" s="77">
        <f t="shared" si="215"/>
        <v>0</v>
      </c>
      <c r="L469" s="77">
        <f t="shared" si="215"/>
        <v>0</v>
      </c>
      <c r="M469" s="77">
        <f t="shared" si="215"/>
        <v>0</v>
      </c>
      <c r="N469" s="168">
        <f t="shared" si="215"/>
        <v>0</v>
      </c>
      <c r="O469" s="77">
        <f t="shared" si="215"/>
        <v>0</v>
      </c>
      <c r="P469" s="77">
        <f t="shared" si="215"/>
        <v>0</v>
      </c>
      <c r="Q469" s="77">
        <f t="shared" si="215"/>
        <v>0</v>
      </c>
    </row>
    <row r="470" spans="1:17" ht="24" hidden="1">
      <c r="A470" s="17"/>
      <c r="B470" s="65" t="s">
        <v>322</v>
      </c>
      <c r="C470" s="40"/>
      <c r="D470" s="98" t="s">
        <v>325</v>
      </c>
      <c r="E470" s="77">
        <f>E471</f>
        <v>0</v>
      </c>
      <c r="F470" s="77">
        <f t="shared" si="215"/>
        <v>0</v>
      </c>
      <c r="G470" s="77">
        <f t="shared" si="215"/>
        <v>0</v>
      </c>
      <c r="H470" s="77">
        <f t="shared" si="215"/>
        <v>0</v>
      </c>
      <c r="I470" s="94">
        <f t="shared" si="215"/>
        <v>0</v>
      </c>
      <c r="J470" s="77">
        <f t="shared" si="215"/>
        <v>0</v>
      </c>
      <c r="K470" s="77">
        <f t="shared" si="215"/>
        <v>0</v>
      </c>
      <c r="L470" s="77">
        <f t="shared" si="215"/>
        <v>0</v>
      </c>
      <c r="M470" s="77">
        <f t="shared" si="215"/>
        <v>0</v>
      </c>
      <c r="N470" s="168">
        <f t="shared" si="215"/>
        <v>0</v>
      </c>
      <c r="O470" s="77">
        <f t="shared" si="215"/>
        <v>0</v>
      </c>
      <c r="P470" s="77">
        <f t="shared" si="215"/>
        <v>0</v>
      </c>
      <c r="Q470" s="77">
        <f t="shared" si="215"/>
        <v>0</v>
      </c>
    </row>
    <row r="471" spans="1:17" ht="48" hidden="1">
      <c r="A471" s="17"/>
      <c r="B471" s="65" t="s">
        <v>426</v>
      </c>
      <c r="C471" s="40"/>
      <c r="D471" s="98" t="s">
        <v>326</v>
      </c>
      <c r="E471" s="77">
        <f>E472</f>
        <v>0</v>
      </c>
      <c r="F471" s="77">
        <f t="shared" si="215"/>
        <v>0</v>
      </c>
      <c r="G471" s="77">
        <f t="shared" si="215"/>
        <v>0</v>
      </c>
      <c r="H471" s="77">
        <f t="shared" si="215"/>
        <v>0</v>
      </c>
      <c r="I471" s="94">
        <f t="shared" si="215"/>
        <v>0</v>
      </c>
      <c r="J471" s="77">
        <f t="shared" si="215"/>
        <v>0</v>
      </c>
      <c r="K471" s="77">
        <f t="shared" si="215"/>
        <v>0</v>
      </c>
      <c r="L471" s="77">
        <f t="shared" si="215"/>
        <v>0</v>
      </c>
      <c r="M471" s="77">
        <f t="shared" si="215"/>
        <v>0</v>
      </c>
      <c r="N471" s="168">
        <f t="shared" si="215"/>
        <v>0</v>
      </c>
      <c r="O471" s="77">
        <f t="shared" si="215"/>
        <v>0</v>
      </c>
      <c r="P471" s="77">
        <f t="shared" si="215"/>
        <v>0</v>
      </c>
      <c r="Q471" s="77">
        <f t="shared" si="215"/>
        <v>0</v>
      </c>
    </row>
    <row r="472" spans="1:17" ht="12.75" hidden="1">
      <c r="A472" s="17"/>
      <c r="B472" s="65"/>
      <c r="C472" s="40" t="s">
        <v>6</v>
      </c>
      <c r="D472" s="66" t="s">
        <v>7</v>
      </c>
      <c r="E472" s="77"/>
      <c r="F472" s="91">
        <f>E472+SUM(G472:Q472)</f>
        <v>0</v>
      </c>
      <c r="G472" s="67"/>
      <c r="H472" s="67"/>
      <c r="I472" s="151"/>
      <c r="J472" s="68"/>
      <c r="K472" s="67"/>
      <c r="L472" s="67"/>
      <c r="M472" s="67"/>
      <c r="N472" s="166"/>
      <c r="O472" s="67"/>
      <c r="P472" s="67"/>
      <c r="Q472" s="67"/>
    </row>
    <row r="473" spans="1:17" ht="12.75" hidden="1">
      <c r="A473" s="17"/>
      <c r="B473" s="62" t="s">
        <v>420</v>
      </c>
      <c r="C473" s="11"/>
      <c r="D473" s="109" t="s">
        <v>143</v>
      </c>
      <c r="E473" s="93">
        <f>E474+E476</f>
        <v>0</v>
      </c>
      <c r="F473" s="93">
        <f aca="true" t="shared" si="216" ref="F473:Q473">F474+F476</f>
        <v>0</v>
      </c>
      <c r="G473" s="93">
        <f t="shared" si="216"/>
        <v>0</v>
      </c>
      <c r="H473" s="93">
        <f t="shared" si="216"/>
        <v>0</v>
      </c>
      <c r="I473" s="93">
        <f t="shared" si="216"/>
        <v>0</v>
      </c>
      <c r="J473" s="93">
        <f t="shared" si="216"/>
        <v>0</v>
      </c>
      <c r="K473" s="93">
        <f t="shared" si="216"/>
        <v>0</v>
      </c>
      <c r="L473" s="93">
        <f t="shared" si="216"/>
        <v>0</v>
      </c>
      <c r="M473" s="77">
        <f t="shared" si="216"/>
        <v>0</v>
      </c>
      <c r="N473" s="168">
        <f t="shared" si="216"/>
        <v>0</v>
      </c>
      <c r="O473" s="77">
        <f t="shared" si="216"/>
        <v>0</v>
      </c>
      <c r="P473" s="77">
        <f t="shared" si="216"/>
        <v>0</v>
      </c>
      <c r="Q473" s="77">
        <f t="shared" si="216"/>
        <v>0</v>
      </c>
    </row>
    <row r="474" spans="1:17" ht="51" hidden="1">
      <c r="A474" s="17"/>
      <c r="B474" s="65" t="s">
        <v>450</v>
      </c>
      <c r="C474" s="40"/>
      <c r="D474" s="107" t="s">
        <v>452</v>
      </c>
      <c r="E474" s="77">
        <f>E475</f>
        <v>0</v>
      </c>
      <c r="F474" s="77">
        <f aca="true" t="shared" si="217" ref="F474:Q474">F475</f>
        <v>0</v>
      </c>
      <c r="G474" s="77">
        <f t="shared" si="217"/>
        <v>0</v>
      </c>
      <c r="H474" s="77">
        <f t="shared" si="217"/>
        <v>0</v>
      </c>
      <c r="I474" s="77">
        <f t="shared" si="217"/>
        <v>0</v>
      </c>
      <c r="J474" s="77">
        <f t="shared" si="217"/>
        <v>0</v>
      </c>
      <c r="K474" s="77">
        <f t="shared" si="217"/>
        <v>0</v>
      </c>
      <c r="L474" s="77">
        <f t="shared" si="217"/>
        <v>0</v>
      </c>
      <c r="M474" s="77">
        <f t="shared" si="217"/>
        <v>0</v>
      </c>
      <c r="N474" s="168">
        <f t="shared" si="217"/>
        <v>0</v>
      </c>
      <c r="O474" s="77">
        <f t="shared" si="217"/>
        <v>0</v>
      </c>
      <c r="P474" s="77">
        <f t="shared" si="217"/>
        <v>0</v>
      </c>
      <c r="Q474" s="77">
        <f t="shared" si="217"/>
        <v>0</v>
      </c>
    </row>
    <row r="475" spans="1:17" ht="25.5" hidden="1">
      <c r="A475" s="17"/>
      <c r="B475" s="65"/>
      <c r="C475" s="40" t="s">
        <v>11</v>
      </c>
      <c r="D475" s="66" t="s">
        <v>12</v>
      </c>
      <c r="E475" s="77"/>
      <c r="F475" s="91">
        <f>E475+SUM(G475:Q475)</f>
        <v>0</v>
      </c>
      <c r="G475" s="67"/>
      <c r="H475" s="67"/>
      <c r="I475" s="151"/>
      <c r="J475" s="68"/>
      <c r="K475" s="67"/>
      <c r="L475" s="67"/>
      <c r="M475" s="67"/>
      <c r="N475" s="166"/>
      <c r="O475" s="67"/>
      <c r="P475" s="67"/>
      <c r="Q475" s="67"/>
    </row>
    <row r="476" spans="1:17" ht="38.25" hidden="1">
      <c r="A476" s="17"/>
      <c r="B476" s="65" t="s">
        <v>451</v>
      </c>
      <c r="C476" s="40"/>
      <c r="D476" s="107" t="s">
        <v>453</v>
      </c>
      <c r="E476" s="77">
        <f>E477</f>
        <v>0</v>
      </c>
      <c r="F476" s="77">
        <f aca="true" t="shared" si="218" ref="F476:Q476">F477</f>
        <v>0</v>
      </c>
      <c r="G476" s="77">
        <f t="shared" si="218"/>
        <v>0</v>
      </c>
      <c r="H476" s="77">
        <f t="shared" si="218"/>
        <v>0</v>
      </c>
      <c r="I476" s="77">
        <f t="shared" si="218"/>
        <v>0</v>
      </c>
      <c r="J476" s="77">
        <f t="shared" si="218"/>
        <v>0</v>
      </c>
      <c r="K476" s="77">
        <f t="shared" si="218"/>
        <v>0</v>
      </c>
      <c r="L476" s="77">
        <f t="shared" si="218"/>
        <v>0</v>
      </c>
      <c r="M476" s="77">
        <f t="shared" si="218"/>
        <v>0</v>
      </c>
      <c r="N476" s="168">
        <f t="shared" si="218"/>
        <v>0</v>
      </c>
      <c r="O476" s="77">
        <f t="shared" si="218"/>
        <v>0</v>
      </c>
      <c r="P476" s="77">
        <f t="shared" si="218"/>
        <v>0</v>
      </c>
      <c r="Q476" s="77">
        <f t="shared" si="218"/>
        <v>0</v>
      </c>
    </row>
    <row r="477" spans="1:17" ht="25.5" hidden="1">
      <c r="A477" s="17"/>
      <c r="B477" s="65"/>
      <c r="C477" s="40" t="s">
        <v>11</v>
      </c>
      <c r="D477" s="66" t="s">
        <v>12</v>
      </c>
      <c r="E477" s="77"/>
      <c r="F477" s="91">
        <f>E477+SUM(G477:Q477)</f>
        <v>0</v>
      </c>
      <c r="G477" s="67"/>
      <c r="H477" s="67"/>
      <c r="I477" s="151"/>
      <c r="J477" s="68"/>
      <c r="K477" s="67"/>
      <c r="L477" s="67"/>
      <c r="M477" s="67"/>
      <c r="N477" s="166"/>
      <c r="O477" s="67"/>
      <c r="P477" s="67"/>
      <c r="Q477" s="67"/>
    </row>
    <row r="478" spans="1:17" s="24" customFormat="1" ht="12" hidden="1">
      <c r="A478" s="5" t="s">
        <v>62</v>
      </c>
      <c r="B478" s="16"/>
      <c r="C478" s="5"/>
      <c r="D478" s="13" t="s">
        <v>86</v>
      </c>
      <c r="E478" s="118">
        <f aca="true" t="shared" si="219" ref="E478:Q478">E479+E497</f>
        <v>17593.7</v>
      </c>
      <c r="F478" s="118">
        <f t="shared" si="219"/>
        <v>17593.7</v>
      </c>
      <c r="G478" s="25">
        <f t="shared" si="219"/>
        <v>0</v>
      </c>
      <c r="H478" s="25">
        <f t="shared" si="219"/>
        <v>0</v>
      </c>
      <c r="I478" s="25">
        <f t="shared" si="219"/>
        <v>0</v>
      </c>
      <c r="J478" s="25">
        <f t="shared" si="219"/>
        <v>0</v>
      </c>
      <c r="K478" s="25">
        <f t="shared" si="219"/>
        <v>0</v>
      </c>
      <c r="L478" s="25">
        <f t="shared" si="219"/>
        <v>0</v>
      </c>
      <c r="M478" s="25">
        <f t="shared" si="219"/>
        <v>0</v>
      </c>
      <c r="N478" s="174">
        <f t="shared" si="219"/>
        <v>0</v>
      </c>
      <c r="O478" s="25">
        <f t="shared" si="219"/>
        <v>0</v>
      </c>
      <c r="P478" s="25">
        <f t="shared" si="219"/>
        <v>0</v>
      </c>
      <c r="Q478" s="25">
        <f t="shared" si="219"/>
        <v>0</v>
      </c>
    </row>
    <row r="479" spans="1:17" s="24" customFormat="1" ht="12" hidden="1">
      <c r="A479" s="5" t="s">
        <v>87</v>
      </c>
      <c r="B479" s="16"/>
      <c r="C479" s="5"/>
      <c r="D479" s="13" t="s">
        <v>88</v>
      </c>
      <c r="E479" s="118">
        <f aca="true" t="shared" si="220" ref="E479:Q479">E480+E484</f>
        <v>16788</v>
      </c>
      <c r="F479" s="118">
        <f t="shared" si="220"/>
        <v>16788</v>
      </c>
      <c r="G479" s="25">
        <f t="shared" si="220"/>
        <v>0</v>
      </c>
      <c r="H479" s="25">
        <f t="shared" si="220"/>
        <v>0</v>
      </c>
      <c r="I479" s="25">
        <f t="shared" si="220"/>
        <v>0</v>
      </c>
      <c r="J479" s="25">
        <f t="shared" si="220"/>
        <v>0</v>
      </c>
      <c r="K479" s="25">
        <f t="shared" si="220"/>
        <v>0</v>
      </c>
      <c r="L479" s="25">
        <f t="shared" si="220"/>
        <v>0</v>
      </c>
      <c r="M479" s="25">
        <f t="shared" si="220"/>
        <v>0</v>
      </c>
      <c r="N479" s="174">
        <f t="shared" si="220"/>
        <v>0</v>
      </c>
      <c r="O479" s="25">
        <f t="shared" si="220"/>
        <v>0</v>
      </c>
      <c r="P479" s="25">
        <f t="shared" si="220"/>
        <v>0</v>
      </c>
      <c r="Q479" s="25">
        <f t="shared" si="220"/>
        <v>0</v>
      </c>
    </row>
    <row r="480" spans="1:17" s="24" customFormat="1" ht="51" hidden="1">
      <c r="A480" s="17"/>
      <c r="B480" s="62" t="s">
        <v>190</v>
      </c>
      <c r="C480" s="11"/>
      <c r="D480" s="59" t="s">
        <v>110</v>
      </c>
      <c r="E480" s="92">
        <f aca="true" t="shared" si="221" ref="E480:Q482">E481</f>
        <v>0</v>
      </c>
      <c r="F480" s="92">
        <f t="shared" si="221"/>
        <v>0</v>
      </c>
      <c r="G480" s="70">
        <f t="shared" si="221"/>
        <v>0</v>
      </c>
      <c r="H480" s="70">
        <f t="shared" si="221"/>
        <v>0</v>
      </c>
      <c r="I480" s="70">
        <f t="shared" si="221"/>
        <v>0</v>
      </c>
      <c r="J480" s="70">
        <f t="shared" si="221"/>
        <v>0</v>
      </c>
      <c r="K480" s="70">
        <f t="shared" si="221"/>
        <v>0</v>
      </c>
      <c r="L480" s="70">
        <f t="shared" si="221"/>
        <v>0</v>
      </c>
      <c r="M480" s="70">
        <f t="shared" si="221"/>
        <v>0</v>
      </c>
      <c r="N480" s="172">
        <f t="shared" si="221"/>
        <v>0</v>
      </c>
      <c r="O480" s="70">
        <f t="shared" si="221"/>
        <v>0</v>
      </c>
      <c r="P480" s="70">
        <f t="shared" si="221"/>
        <v>0</v>
      </c>
      <c r="Q480" s="70">
        <f t="shared" si="221"/>
        <v>0</v>
      </c>
    </row>
    <row r="481" spans="1:17" s="24" customFormat="1" ht="51" hidden="1">
      <c r="A481" s="17"/>
      <c r="B481" s="80" t="s">
        <v>191</v>
      </c>
      <c r="C481" s="40"/>
      <c r="D481" s="60" t="s">
        <v>193</v>
      </c>
      <c r="E481" s="91">
        <f t="shared" si="221"/>
        <v>0</v>
      </c>
      <c r="F481" s="91">
        <f t="shared" si="221"/>
        <v>0</v>
      </c>
      <c r="G481" s="63">
        <f t="shared" si="221"/>
        <v>0</v>
      </c>
      <c r="H481" s="63">
        <f t="shared" si="221"/>
        <v>0</v>
      </c>
      <c r="I481" s="63">
        <f t="shared" si="221"/>
        <v>0</v>
      </c>
      <c r="J481" s="63">
        <f t="shared" si="221"/>
        <v>0</v>
      </c>
      <c r="K481" s="63">
        <f t="shared" si="221"/>
        <v>0</v>
      </c>
      <c r="L481" s="63">
        <f t="shared" si="221"/>
        <v>0</v>
      </c>
      <c r="M481" s="63">
        <f t="shared" si="221"/>
        <v>0</v>
      </c>
      <c r="N481" s="170">
        <f t="shared" si="221"/>
        <v>0</v>
      </c>
      <c r="O481" s="63">
        <f t="shared" si="221"/>
        <v>0</v>
      </c>
      <c r="P481" s="63">
        <f t="shared" si="221"/>
        <v>0</v>
      </c>
      <c r="Q481" s="63">
        <f t="shared" si="221"/>
        <v>0</v>
      </c>
    </row>
    <row r="482" spans="1:17" s="24" customFormat="1" ht="25.5" hidden="1">
      <c r="A482" s="17"/>
      <c r="B482" s="65" t="s">
        <v>192</v>
      </c>
      <c r="C482" s="40"/>
      <c r="D482" s="56" t="s">
        <v>194</v>
      </c>
      <c r="E482" s="91">
        <f t="shared" si="221"/>
        <v>0</v>
      </c>
      <c r="F482" s="91">
        <f t="shared" si="221"/>
        <v>0</v>
      </c>
      <c r="G482" s="63">
        <f t="shared" si="221"/>
        <v>0</v>
      </c>
      <c r="H482" s="63">
        <f t="shared" si="221"/>
        <v>0</v>
      </c>
      <c r="I482" s="63">
        <f t="shared" si="221"/>
        <v>0</v>
      </c>
      <c r="J482" s="63">
        <f t="shared" si="221"/>
        <v>0</v>
      </c>
      <c r="K482" s="63">
        <f t="shared" si="221"/>
        <v>0</v>
      </c>
      <c r="L482" s="63">
        <f t="shared" si="221"/>
        <v>0</v>
      </c>
      <c r="M482" s="63">
        <f t="shared" si="221"/>
        <v>0</v>
      </c>
      <c r="N482" s="170">
        <f t="shared" si="221"/>
        <v>0</v>
      </c>
      <c r="O482" s="63">
        <f t="shared" si="221"/>
        <v>0</v>
      </c>
      <c r="P482" s="63">
        <f t="shared" si="221"/>
        <v>0</v>
      </c>
      <c r="Q482" s="63">
        <f t="shared" si="221"/>
        <v>0</v>
      </c>
    </row>
    <row r="483" spans="1:17" s="24" customFormat="1" ht="25.5" hidden="1">
      <c r="A483" s="17"/>
      <c r="B483" s="65"/>
      <c r="C483" s="40" t="s">
        <v>11</v>
      </c>
      <c r="D483" s="66" t="s">
        <v>12</v>
      </c>
      <c r="E483" s="91"/>
      <c r="F483" s="91">
        <f>E483+SUM(G483:Q483)</f>
        <v>0</v>
      </c>
      <c r="G483" s="63"/>
      <c r="H483" s="63"/>
      <c r="I483" s="64"/>
      <c r="J483" s="64"/>
      <c r="K483" s="63"/>
      <c r="L483" s="63"/>
      <c r="M483" s="63"/>
      <c r="N483" s="170"/>
      <c r="O483" s="63"/>
      <c r="P483" s="63"/>
      <c r="Q483" s="63">
        <f>Q484</f>
        <v>0</v>
      </c>
    </row>
    <row r="484" spans="1:17" s="24" customFormat="1" ht="68.25" customHeight="1" hidden="1">
      <c r="A484" s="17"/>
      <c r="B484" s="62" t="s">
        <v>267</v>
      </c>
      <c r="C484" s="11"/>
      <c r="D484" s="59" t="s">
        <v>120</v>
      </c>
      <c r="E484" s="93">
        <f>E485+E489+E493</f>
        <v>16788</v>
      </c>
      <c r="F484" s="93">
        <f aca="true" t="shared" si="222" ref="F484:Q484">F485+F489+F493</f>
        <v>16788</v>
      </c>
      <c r="G484" s="93">
        <f t="shared" si="222"/>
        <v>0</v>
      </c>
      <c r="H484" s="93">
        <f t="shared" si="222"/>
        <v>0</v>
      </c>
      <c r="I484" s="93">
        <f t="shared" si="222"/>
        <v>0</v>
      </c>
      <c r="J484" s="93">
        <f t="shared" si="222"/>
        <v>0</v>
      </c>
      <c r="K484" s="93">
        <f t="shared" si="222"/>
        <v>0</v>
      </c>
      <c r="L484" s="93">
        <f t="shared" si="222"/>
        <v>0</v>
      </c>
      <c r="M484" s="93">
        <f t="shared" si="222"/>
        <v>0</v>
      </c>
      <c r="N484" s="93">
        <f t="shared" si="222"/>
        <v>0</v>
      </c>
      <c r="O484" s="93">
        <f t="shared" si="222"/>
        <v>0</v>
      </c>
      <c r="P484" s="93">
        <f t="shared" si="222"/>
        <v>0</v>
      </c>
      <c r="Q484" s="93">
        <f t="shared" si="222"/>
        <v>0</v>
      </c>
    </row>
    <row r="485" spans="1:17" s="24" customFormat="1" ht="25.5" hidden="1">
      <c r="A485" s="17"/>
      <c r="B485" s="80" t="s">
        <v>286</v>
      </c>
      <c r="C485" s="97"/>
      <c r="D485" s="60" t="s">
        <v>122</v>
      </c>
      <c r="E485" s="77">
        <f aca="true" t="shared" si="223" ref="E485:Q487">E486</f>
        <v>16255.400000000001</v>
      </c>
      <c r="F485" s="77">
        <f t="shared" si="223"/>
        <v>16255.400000000001</v>
      </c>
      <c r="G485" s="67">
        <f t="shared" si="223"/>
        <v>0</v>
      </c>
      <c r="H485" s="67">
        <f t="shared" si="223"/>
        <v>0</v>
      </c>
      <c r="I485" s="67">
        <f t="shared" si="223"/>
        <v>0</v>
      </c>
      <c r="J485" s="67">
        <f t="shared" si="223"/>
        <v>0</v>
      </c>
      <c r="K485" s="67">
        <f t="shared" si="223"/>
        <v>0</v>
      </c>
      <c r="L485" s="67">
        <f t="shared" si="223"/>
        <v>0</v>
      </c>
      <c r="M485" s="67">
        <f t="shared" si="223"/>
        <v>0</v>
      </c>
      <c r="N485" s="166">
        <f t="shared" si="223"/>
        <v>0</v>
      </c>
      <c r="O485" s="67">
        <f t="shared" si="223"/>
        <v>0</v>
      </c>
      <c r="P485" s="67">
        <f t="shared" si="223"/>
        <v>0</v>
      </c>
      <c r="Q485" s="67">
        <f t="shared" si="223"/>
        <v>0</v>
      </c>
    </row>
    <row r="486" spans="1:17" s="24" customFormat="1" ht="38.25" hidden="1">
      <c r="A486" s="17"/>
      <c r="B486" s="65" t="s">
        <v>287</v>
      </c>
      <c r="C486" s="40"/>
      <c r="D486" s="56" t="s">
        <v>289</v>
      </c>
      <c r="E486" s="77">
        <f t="shared" si="223"/>
        <v>16255.400000000001</v>
      </c>
      <c r="F486" s="77">
        <f t="shared" si="223"/>
        <v>16255.400000000001</v>
      </c>
      <c r="G486" s="67">
        <f t="shared" si="223"/>
        <v>0</v>
      </c>
      <c r="H486" s="67">
        <f t="shared" si="223"/>
        <v>0</v>
      </c>
      <c r="I486" s="67">
        <f t="shared" si="223"/>
        <v>0</v>
      </c>
      <c r="J486" s="67">
        <f t="shared" si="223"/>
        <v>0</v>
      </c>
      <c r="K486" s="67">
        <f t="shared" si="223"/>
        <v>0</v>
      </c>
      <c r="L486" s="67">
        <f t="shared" si="223"/>
        <v>0</v>
      </c>
      <c r="M486" s="67">
        <f t="shared" si="223"/>
        <v>0</v>
      </c>
      <c r="N486" s="166">
        <f t="shared" si="223"/>
        <v>0</v>
      </c>
      <c r="O486" s="67">
        <f t="shared" si="223"/>
        <v>0</v>
      </c>
      <c r="P486" s="67">
        <f t="shared" si="223"/>
        <v>0</v>
      </c>
      <c r="Q486" s="67">
        <f t="shared" si="223"/>
        <v>0</v>
      </c>
    </row>
    <row r="487" spans="1:18" s="24" customFormat="1" ht="25.5" hidden="1">
      <c r="A487" s="17"/>
      <c r="B487" s="65" t="s">
        <v>288</v>
      </c>
      <c r="C487" s="40"/>
      <c r="D487" s="56" t="s">
        <v>272</v>
      </c>
      <c r="E487" s="77">
        <f t="shared" si="223"/>
        <v>16255.400000000001</v>
      </c>
      <c r="F487" s="77">
        <f t="shared" si="223"/>
        <v>16255.400000000001</v>
      </c>
      <c r="G487" s="67">
        <f t="shared" si="223"/>
        <v>0</v>
      </c>
      <c r="H487" s="67">
        <f t="shared" si="223"/>
        <v>0</v>
      </c>
      <c r="I487" s="67">
        <f t="shared" si="223"/>
        <v>0</v>
      </c>
      <c r="J487" s="67">
        <f t="shared" si="223"/>
        <v>0</v>
      </c>
      <c r="K487" s="67">
        <f t="shared" si="223"/>
        <v>0</v>
      </c>
      <c r="L487" s="67">
        <f t="shared" si="223"/>
        <v>0</v>
      </c>
      <c r="M487" s="67">
        <f t="shared" si="223"/>
        <v>0</v>
      </c>
      <c r="N487" s="166">
        <f t="shared" si="223"/>
        <v>0</v>
      </c>
      <c r="O487" s="67">
        <f t="shared" si="223"/>
        <v>0</v>
      </c>
      <c r="P487" s="67">
        <f t="shared" si="223"/>
        <v>0</v>
      </c>
      <c r="Q487" s="67">
        <f t="shared" si="223"/>
        <v>0</v>
      </c>
      <c r="R487" s="23"/>
    </row>
    <row r="488" spans="1:17" s="24" customFormat="1" ht="25.5" hidden="1">
      <c r="A488" s="17"/>
      <c r="B488" s="65"/>
      <c r="C488" s="40" t="s">
        <v>11</v>
      </c>
      <c r="D488" s="66" t="s">
        <v>12</v>
      </c>
      <c r="E488" s="77">
        <f>4001.8+12253.6</f>
        <v>16255.400000000001</v>
      </c>
      <c r="F488" s="91">
        <f>E488+SUM(G488:Q488)</f>
        <v>16255.400000000001</v>
      </c>
      <c r="G488" s="67"/>
      <c r="H488" s="67"/>
      <c r="I488" s="68"/>
      <c r="J488" s="68"/>
      <c r="K488" s="67"/>
      <c r="L488" s="69"/>
      <c r="M488" s="67"/>
      <c r="N488" s="166"/>
      <c r="O488" s="67"/>
      <c r="P488" s="67"/>
      <c r="Q488" s="67"/>
    </row>
    <row r="489" spans="1:18" s="33" customFormat="1" ht="25.5" hidden="1">
      <c r="A489" s="17"/>
      <c r="B489" s="80" t="s">
        <v>304</v>
      </c>
      <c r="C489" s="40"/>
      <c r="D489" s="60" t="s">
        <v>124</v>
      </c>
      <c r="E489" s="77">
        <f aca="true" t="shared" si="224" ref="E489:Q491">E490</f>
        <v>352.6</v>
      </c>
      <c r="F489" s="77">
        <f t="shared" si="224"/>
        <v>352.6</v>
      </c>
      <c r="G489" s="67">
        <f t="shared" si="224"/>
        <v>0</v>
      </c>
      <c r="H489" s="67">
        <f t="shared" si="224"/>
        <v>0</v>
      </c>
      <c r="I489" s="69">
        <f t="shared" si="224"/>
        <v>0</v>
      </c>
      <c r="J489" s="67">
        <f t="shared" si="224"/>
        <v>0</v>
      </c>
      <c r="K489" s="67">
        <f t="shared" si="224"/>
        <v>0</v>
      </c>
      <c r="L489" s="67">
        <f t="shared" si="224"/>
        <v>0</v>
      </c>
      <c r="M489" s="67">
        <f t="shared" si="224"/>
        <v>0</v>
      </c>
      <c r="N489" s="166">
        <f t="shared" si="224"/>
        <v>0</v>
      </c>
      <c r="O489" s="67">
        <f t="shared" si="224"/>
        <v>0</v>
      </c>
      <c r="P489" s="67">
        <f t="shared" si="224"/>
        <v>0</v>
      </c>
      <c r="Q489" s="67">
        <f t="shared" si="224"/>
        <v>0</v>
      </c>
      <c r="R489" s="24"/>
    </row>
    <row r="490" spans="1:18" s="33" customFormat="1" ht="25.5" hidden="1">
      <c r="A490" s="17"/>
      <c r="B490" s="65" t="s">
        <v>309</v>
      </c>
      <c r="C490" s="40"/>
      <c r="D490" s="56" t="s">
        <v>311</v>
      </c>
      <c r="E490" s="77">
        <f t="shared" si="224"/>
        <v>352.6</v>
      </c>
      <c r="F490" s="77">
        <f t="shared" si="224"/>
        <v>352.6</v>
      </c>
      <c r="G490" s="67">
        <f t="shared" si="224"/>
        <v>0</v>
      </c>
      <c r="H490" s="67">
        <f t="shared" si="224"/>
        <v>0</v>
      </c>
      <c r="I490" s="69">
        <f t="shared" si="224"/>
        <v>0</v>
      </c>
      <c r="J490" s="67">
        <f t="shared" si="224"/>
        <v>0</v>
      </c>
      <c r="K490" s="67">
        <f t="shared" si="224"/>
        <v>0</v>
      </c>
      <c r="L490" s="67">
        <f t="shared" si="224"/>
        <v>0</v>
      </c>
      <c r="M490" s="67">
        <f t="shared" si="224"/>
        <v>0</v>
      </c>
      <c r="N490" s="166">
        <f t="shared" si="224"/>
        <v>0</v>
      </c>
      <c r="O490" s="67">
        <f t="shared" si="224"/>
        <v>0</v>
      </c>
      <c r="P490" s="67">
        <f t="shared" si="224"/>
        <v>0</v>
      </c>
      <c r="Q490" s="67">
        <f t="shared" si="224"/>
        <v>0</v>
      </c>
      <c r="R490" s="24"/>
    </row>
    <row r="491" spans="1:18" s="33" customFormat="1" ht="51" hidden="1">
      <c r="A491" s="17"/>
      <c r="B491" s="65" t="s">
        <v>310</v>
      </c>
      <c r="C491" s="40"/>
      <c r="D491" s="56" t="s">
        <v>308</v>
      </c>
      <c r="E491" s="77">
        <f t="shared" si="224"/>
        <v>352.6</v>
      </c>
      <c r="F491" s="77">
        <f t="shared" si="224"/>
        <v>352.6</v>
      </c>
      <c r="G491" s="67">
        <f t="shared" si="224"/>
        <v>0</v>
      </c>
      <c r="H491" s="67">
        <f t="shared" si="224"/>
        <v>0</v>
      </c>
      <c r="I491" s="69">
        <f t="shared" si="224"/>
        <v>0</v>
      </c>
      <c r="J491" s="67">
        <f t="shared" si="224"/>
        <v>0</v>
      </c>
      <c r="K491" s="67">
        <f t="shared" si="224"/>
        <v>0</v>
      </c>
      <c r="L491" s="67">
        <f t="shared" si="224"/>
        <v>0</v>
      </c>
      <c r="M491" s="67">
        <f t="shared" si="224"/>
        <v>0</v>
      </c>
      <c r="N491" s="166">
        <f t="shared" si="224"/>
        <v>0</v>
      </c>
      <c r="O491" s="67">
        <f t="shared" si="224"/>
        <v>0</v>
      </c>
      <c r="P491" s="67">
        <f t="shared" si="224"/>
        <v>0</v>
      </c>
      <c r="Q491" s="67">
        <f t="shared" si="224"/>
        <v>0</v>
      </c>
      <c r="R491" s="24"/>
    </row>
    <row r="492" spans="1:17" s="24" customFormat="1" ht="25.5" hidden="1">
      <c r="A492" s="5"/>
      <c r="B492" s="65"/>
      <c r="C492" s="40" t="s">
        <v>11</v>
      </c>
      <c r="D492" s="66" t="s">
        <v>12</v>
      </c>
      <c r="E492" s="77">
        <v>352.6</v>
      </c>
      <c r="F492" s="91">
        <f>E492+SUM(G492:Q492)</f>
        <v>352.6</v>
      </c>
      <c r="G492" s="67"/>
      <c r="H492" s="67"/>
      <c r="I492" s="151"/>
      <c r="J492" s="68"/>
      <c r="K492" s="67"/>
      <c r="L492" s="67"/>
      <c r="M492" s="67"/>
      <c r="N492" s="166"/>
      <c r="O492" s="67"/>
      <c r="P492" s="67"/>
      <c r="Q492" s="67"/>
    </row>
    <row r="493" spans="1:17" s="24" customFormat="1" ht="51" hidden="1">
      <c r="A493" s="5"/>
      <c r="B493" s="80" t="s">
        <v>494</v>
      </c>
      <c r="C493" s="97"/>
      <c r="D493" s="101" t="s">
        <v>497</v>
      </c>
      <c r="E493" s="77">
        <f>E494</f>
        <v>180</v>
      </c>
      <c r="F493" s="77">
        <f aca="true" t="shared" si="225" ref="F493:Q495">F494</f>
        <v>180</v>
      </c>
      <c r="G493" s="77">
        <f t="shared" si="225"/>
        <v>0</v>
      </c>
      <c r="H493" s="77">
        <f t="shared" si="225"/>
        <v>0</v>
      </c>
      <c r="I493" s="77">
        <f t="shared" si="225"/>
        <v>0</v>
      </c>
      <c r="J493" s="77">
        <f t="shared" si="225"/>
        <v>0</v>
      </c>
      <c r="K493" s="77">
        <f t="shared" si="225"/>
        <v>0</v>
      </c>
      <c r="L493" s="77">
        <f t="shared" si="225"/>
        <v>0</v>
      </c>
      <c r="M493" s="77">
        <f t="shared" si="225"/>
        <v>0</v>
      </c>
      <c r="N493" s="77">
        <f t="shared" si="225"/>
        <v>0</v>
      </c>
      <c r="O493" s="77">
        <f t="shared" si="225"/>
        <v>0</v>
      </c>
      <c r="P493" s="77">
        <f t="shared" si="225"/>
        <v>0</v>
      </c>
      <c r="Q493" s="77">
        <f t="shared" si="225"/>
        <v>0</v>
      </c>
    </row>
    <row r="494" spans="1:17" s="24" customFormat="1" ht="51" hidden="1">
      <c r="A494" s="5"/>
      <c r="B494" s="65" t="s">
        <v>495</v>
      </c>
      <c r="C494" s="40"/>
      <c r="D494" s="66" t="s">
        <v>193</v>
      </c>
      <c r="E494" s="77">
        <f>E495</f>
        <v>180</v>
      </c>
      <c r="F494" s="77">
        <f t="shared" si="225"/>
        <v>180</v>
      </c>
      <c r="G494" s="77">
        <f t="shared" si="225"/>
        <v>0</v>
      </c>
      <c r="H494" s="77">
        <f t="shared" si="225"/>
        <v>0</v>
      </c>
      <c r="I494" s="77">
        <f t="shared" si="225"/>
        <v>0</v>
      </c>
      <c r="J494" s="77">
        <f t="shared" si="225"/>
        <v>0</v>
      </c>
      <c r="K494" s="77">
        <f t="shared" si="225"/>
        <v>0</v>
      </c>
      <c r="L494" s="77">
        <f t="shared" si="225"/>
        <v>0</v>
      </c>
      <c r="M494" s="77">
        <f t="shared" si="225"/>
        <v>0</v>
      </c>
      <c r="N494" s="77">
        <f t="shared" si="225"/>
        <v>0</v>
      </c>
      <c r="O494" s="77">
        <f t="shared" si="225"/>
        <v>0</v>
      </c>
      <c r="P494" s="77">
        <f t="shared" si="225"/>
        <v>0</v>
      </c>
      <c r="Q494" s="77">
        <f t="shared" si="225"/>
        <v>0</v>
      </c>
    </row>
    <row r="495" spans="1:17" s="24" customFormat="1" ht="38.25" hidden="1">
      <c r="A495" s="5"/>
      <c r="B495" s="65" t="s">
        <v>573</v>
      </c>
      <c r="C495" s="40"/>
      <c r="D495" s="66" t="s">
        <v>574</v>
      </c>
      <c r="E495" s="77">
        <f>E496</f>
        <v>180</v>
      </c>
      <c r="F495" s="77">
        <f t="shared" si="225"/>
        <v>180</v>
      </c>
      <c r="G495" s="77">
        <f t="shared" si="225"/>
        <v>0</v>
      </c>
      <c r="H495" s="77">
        <f t="shared" si="225"/>
        <v>0</v>
      </c>
      <c r="I495" s="77">
        <f t="shared" si="225"/>
        <v>0</v>
      </c>
      <c r="J495" s="77">
        <f t="shared" si="225"/>
        <v>0</v>
      </c>
      <c r="K495" s="77">
        <f t="shared" si="225"/>
        <v>0</v>
      </c>
      <c r="L495" s="77">
        <f t="shared" si="225"/>
        <v>0</v>
      </c>
      <c r="M495" s="77">
        <f t="shared" si="225"/>
        <v>0</v>
      </c>
      <c r="N495" s="77">
        <f t="shared" si="225"/>
        <v>0</v>
      </c>
      <c r="O495" s="77">
        <f t="shared" si="225"/>
        <v>0</v>
      </c>
      <c r="P495" s="77">
        <f t="shared" si="225"/>
        <v>0</v>
      </c>
      <c r="Q495" s="77">
        <f t="shared" si="225"/>
        <v>0</v>
      </c>
    </row>
    <row r="496" spans="1:17" s="24" customFormat="1" ht="25.5" hidden="1">
      <c r="A496" s="5"/>
      <c r="B496" s="65"/>
      <c r="C496" s="40" t="s">
        <v>11</v>
      </c>
      <c r="D496" s="66" t="s">
        <v>12</v>
      </c>
      <c r="E496" s="77">
        <v>180</v>
      </c>
      <c r="F496" s="91">
        <f>E496+SUM(G496:Q496)</f>
        <v>180</v>
      </c>
      <c r="G496" s="67"/>
      <c r="H496" s="67"/>
      <c r="I496" s="151"/>
      <c r="J496" s="68"/>
      <c r="K496" s="67"/>
      <c r="L496" s="67"/>
      <c r="M496" s="67"/>
      <c r="N496" s="166"/>
      <c r="O496" s="67"/>
      <c r="P496" s="67"/>
      <c r="Q496" s="67"/>
    </row>
    <row r="497" spans="1:18" s="23" customFormat="1" ht="12" hidden="1">
      <c r="A497" s="5" t="s">
        <v>0</v>
      </c>
      <c r="B497" s="16"/>
      <c r="C497" s="5"/>
      <c r="D497" s="20" t="s">
        <v>1</v>
      </c>
      <c r="E497" s="118">
        <f>E498</f>
        <v>805.7</v>
      </c>
      <c r="F497" s="118">
        <f>F498</f>
        <v>805.7</v>
      </c>
      <c r="G497" s="25">
        <f aca="true" t="shared" si="226" ref="F497:Q498">G498</f>
        <v>0</v>
      </c>
      <c r="H497" s="25">
        <f t="shared" si="226"/>
        <v>0</v>
      </c>
      <c r="I497" s="156">
        <f t="shared" si="226"/>
        <v>0</v>
      </c>
      <c r="J497" s="25">
        <f t="shared" si="226"/>
        <v>0</v>
      </c>
      <c r="K497" s="25">
        <f t="shared" si="226"/>
        <v>0</v>
      </c>
      <c r="L497" s="25">
        <f t="shared" si="226"/>
        <v>0</v>
      </c>
      <c r="M497" s="25">
        <f t="shared" si="226"/>
        <v>0</v>
      </c>
      <c r="N497" s="174">
        <f t="shared" si="226"/>
        <v>0</v>
      </c>
      <c r="O497" s="25">
        <f t="shared" si="226"/>
        <v>0</v>
      </c>
      <c r="P497" s="25">
        <f t="shared" si="226"/>
        <v>0</v>
      </c>
      <c r="Q497" s="25">
        <f t="shared" si="226"/>
        <v>0</v>
      </c>
      <c r="R497" s="24"/>
    </row>
    <row r="498" spans="1:17" s="24" customFormat="1" ht="69.75" customHeight="1" hidden="1">
      <c r="A498" s="17"/>
      <c r="B498" s="62" t="s">
        <v>267</v>
      </c>
      <c r="C498" s="11"/>
      <c r="D498" s="59" t="s">
        <v>120</v>
      </c>
      <c r="E498" s="93">
        <f>E499</f>
        <v>805.7</v>
      </c>
      <c r="F498" s="93">
        <f t="shared" si="226"/>
        <v>805.7</v>
      </c>
      <c r="G498" s="71">
        <f t="shared" si="226"/>
        <v>0</v>
      </c>
      <c r="H498" s="71">
        <f t="shared" si="226"/>
        <v>0</v>
      </c>
      <c r="I498" s="75">
        <f t="shared" si="226"/>
        <v>0</v>
      </c>
      <c r="J498" s="71">
        <f t="shared" si="226"/>
        <v>0</v>
      </c>
      <c r="K498" s="71">
        <f t="shared" si="226"/>
        <v>0</v>
      </c>
      <c r="L498" s="71">
        <f t="shared" si="226"/>
        <v>0</v>
      </c>
      <c r="M498" s="71">
        <f t="shared" si="226"/>
        <v>0</v>
      </c>
      <c r="N498" s="122">
        <f t="shared" si="226"/>
        <v>0</v>
      </c>
      <c r="O498" s="71">
        <f t="shared" si="226"/>
        <v>0</v>
      </c>
      <c r="P498" s="71">
        <f t="shared" si="226"/>
        <v>0</v>
      </c>
      <c r="Q498" s="71">
        <f t="shared" si="226"/>
        <v>0</v>
      </c>
    </row>
    <row r="499" spans="1:17" s="24" customFormat="1" ht="25.5" hidden="1">
      <c r="A499" s="17"/>
      <c r="B499" s="80" t="s">
        <v>286</v>
      </c>
      <c r="C499" s="97"/>
      <c r="D499" s="60" t="s">
        <v>122</v>
      </c>
      <c r="E499" s="77">
        <f>E500</f>
        <v>805.7</v>
      </c>
      <c r="F499" s="77">
        <f aca="true" t="shared" si="227" ref="F499:Q499">F501</f>
        <v>805.7</v>
      </c>
      <c r="G499" s="67">
        <f t="shared" si="227"/>
        <v>0</v>
      </c>
      <c r="H499" s="67">
        <f t="shared" si="227"/>
        <v>0</v>
      </c>
      <c r="I499" s="69">
        <f t="shared" si="227"/>
        <v>0</v>
      </c>
      <c r="J499" s="67">
        <f t="shared" si="227"/>
        <v>0</v>
      </c>
      <c r="K499" s="67">
        <f t="shared" si="227"/>
        <v>0</v>
      </c>
      <c r="L499" s="67">
        <f t="shared" si="227"/>
        <v>0</v>
      </c>
      <c r="M499" s="67">
        <f t="shared" si="227"/>
        <v>0</v>
      </c>
      <c r="N499" s="166">
        <f t="shared" si="227"/>
        <v>0</v>
      </c>
      <c r="O499" s="67">
        <f t="shared" si="227"/>
        <v>0</v>
      </c>
      <c r="P499" s="67">
        <f t="shared" si="227"/>
        <v>0</v>
      </c>
      <c r="Q499" s="67">
        <f t="shared" si="227"/>
        <v>0</v>
      </c>
    </row>
    <row r="500" spans="1:17" s="24" customFormat="1" ht="57.75" customHeight="1" hidden="1">
      <c r="A500" s="17"/>
      <c r="B500" s="65" t="s">
        <v>290</v>
      </c>
      <c r="C500" s="40"/>
      <c r="D500" s="56" t="s">
        <v>295</v>
      </c>
      <c r="E500" s="77">
        <f>E501</f>
        <v>805.7</v>
      </c>
      <c r="F500" s="77">
        <f aca="true" t="shared" si="228" ref="F500:Q501">F501</f>
        <v>805.7</v>
      </c>
      <c r="G500" s="67">
        <f t="shared" si="228"/>
        <v>0</v>
      </c>
      <c r="H500" s="67">
        <f t="shared" si="228"/>
        <v>0</v>
      </c>
      <c r="I500" s="69">
        <f t="shared" si="228"/>
        <v>0</v>
      </c>
      <c r="J500" s="67">
        <f t="shared" si="228"/>
        <v>0</v>
      </c>
      <c r="K500" s="67">
        <f t="shared" si="228"/>
        <v>0</v>
      </c>
      <c r="L500" s="67">
        <f t="shared" si="228"/>
        <v>0</v>
      </c>
      <c r="M500" s="67">
        <f t="shared" si="228"/>
        <v>0</v>
      </c>
      <c r="N500" s="166">
        <f t="shared" si="228"/>
        <v>0</v>
      </c>
      <c r="O500" s="67">
        <f t="shared" si="228"/>
        <v>0</v>
      </c>
      <c r="P500" s="67">
        <f t="shared" si="228"/>
        <v>0</v>
      </c>
      <c r="Q500" s="67">
        <f t="shared" si="228"/>
        <v>0</v>
      </c>
    </row>
    <row r="501" spans="1:17" s="24" customFormat="1" ht="23.25" customHeight="1" hidden="1">
      <c r="A501" s="17"/>
      <c r="B501" s="65" t="s">
        <v>291</v>
      </c>
      <c r="C501" s="40"/>
      <c r="D501" s="56" t="s">
        <v>282</v>
      </c>
      <c r="E501" s="77">
        <f>E502</f>
        <v>805.7</v>
      </c>
      <c r="F501" s="77">
        <f t="shared" si="228"/>
        <v>805.7</v>
      </c>
      <c r="G501" s="67">
        <f t="shared" si="228"/>
        <v>0</v>
      </c>
      <c r="H501" s="67">
        <f t="shared" si="228"/>
        <v>0</v>
      </c>
      <c r="I501" s="69">
        <f t="shared" si="228"/>
        <v>0</v>
      </c>
      <c r="J501" s="67">
        <f t="shared" si="228"/>
        <v>0</v>
      </c>
      <c r="K501" s="67">
        <f t="shared" si="228"/>
        <v>0</v>
      </c>
      <c r="L501" s="67">
        <f t="shared" si="228"/>
        <v>0</v>
      </c>
      <c r="M501" s="67">
        <f t="shared" si="228"/>
        <v>0</v>
      </c>
      <c r="N501" s="166">
        <f t="shared" si="228"/>
        <v>0</v>
      </c>
      <c r="O501" s="67">
        <f t="shared" si="228"/>
        <v>0</v>
      </c>
      <c r="P501" s="67">
        <f t="shared" si="228"/>
        <v>0</v>
      </c>
      <c r="Q501" s="67">
        <f t="shared" si="228"/>
        <v>0</v>
      </c>
    </row>
    <row r="502" spans="1:17" s="24" customFormat="1" ht="25.5" hidden="1">
      <c r="A502" s="17"/>
      <c r="B502" s="65"/>
      <c r="C502" s="40" t="s">
        <v>3</v>
      </c>
      <c r="D502" s="66" t="s">
        <v>95</v>
      </c>
      <c r="E502" s="77">
        <v>805.7</v>
      </c>
      <c r="F502" s="91">
        <f>E502+SUM(G502:Q502)</f>
        <v>805.7</v>
      </c>
      <c r="G502" s="67"/>
      <c r="H502" s="67"/>
      <c r="I502" s="151"/>
      <c r="J502" s="68"/>
      <c r="K502" s="67"/>
      <c r="L502" s="69"/>
      <c r="M502" s="67"/>
      <c r="N502" s="166"/>
      <c r="O502" s="67"/>
      <c r="P502" s="67"/>
      <c r="Q502" s="67"/>
    </row>
    <row r="503" spans="1:17" s="32" customFormat="1" ht="24" hidden="1">
      <c r="A503" s="5" t="s">
        <v>81</v>
      </c>
      <c r="B503" s="16"/>
      <c r="C503" s="5"/>
      <c r="D503" s="13" t="s">
        <v>82</v>
      </c>
      <c r="E503" s="118">
        <f aca="true" t="shared" si="229" ref="E503:E508">E504</f>
        <v>11731.2</v>
      </c>
      <c r="F503" s="118">
        <f aca="true" t="shared" si="230" ref="F503:Q508">F504</f>
        <v>11731.2</v>
      </c>
      <c r="G503" s="25">
        <f t="shared" si="230"/>
        <v>0</v>
      </c>
      <c r="H503" s="25">
        <f t="shared" si="230"/>
        <v>0</v>
      </c>
      <c r="I503" s="156">
        <f t="shared" si="230"/>
        <v>0</v>
      </c>
      <c r="J503" s="25">
        <f t="shared" si="230"/>
        <v>0</v>
      </c>
      <c r="K503" s="25">
        <f t="shared" si="230"/>
        <v>0</v>
      </c>
      <c r="L503" s="25">
        <f t="shared" si="230"/>
        <v>0</v>
      </c>
      <c r="M503" s="25">
        <f t="shared" si="230"/>
        <v>0</v>
      </c>
      <c r="N503" s="174">
        <f t="shared" si="230"/>
        <v>0</v>
      </c>
      <c r="O503" s="25">
        <f t="shared" si="230"/>
        <v>0</v>
      </c>
      <c r="P503" s="25">
        <f t="shared" si="230"/>
        <v>0</v>
      </c>
      <c r="Q503" s="25">
        <f t="shared" si="230"/>
        <v>0</v>
      </c>
    </row>
    <row r="504" spans="1:17" s="32" customFormat="1" ht="24" hidden="1">
      <c r="A504" s="5" t="s">
        <v>83</v>
      </c>
      <c r="B504" s="16"/>
      <c r="C504" s="5"/>
      <c r="D504" s="13" t="s">
        <v>97</v>
      </c>
      <c r="E504" s="118">
        <f t="shared" si="229"/>
        <v>11731.2</v>
      </c>
      <c r="F504" s="118">
        <f t="shared" si="230"/>
        <v>11731.2</v>
      </c>
      <c r="G504" s="25">
        <f t="shared" si="230"/>
        <v>0</v>
      </c>
      <c r="H504" s="25">
        <f t="shared" si="230"/>
        <v>0</v>
      </c>
      <c r="I504" s="156">
        <f t="shared" si="230"/>
        <v>0</v>
      </c>
      <c r="J504" s="25">
        <f t="shared" si="230"/>
        <v>0</v>
      </c>
      <c r="K504" s="25">
        <f t="shared" si="230"/>
        <v>0</v>
      </c>
      <c r="L504" s="25">
        <f t="shared" si="230"/>
        <v>0</v>
      </c>
      <c r="M504" s="25">
        <f t="shared" si="230"/>
        <v>0</v>
      </c>
      <c r="N504" s="174">
        <f t="shared" si="230"/>
        <v>0</v>
      </c>
      <c r="O504" s="25">
        <f t="shared" si="230"/>
        <v>0</v>
      </c>
      <c r="P504" s="25">
        <f t="shared" si="230"/>
        <v>0</v>
      </c>
      <c r="Q504" s="25">
        <f t="shared" si="230"/>
        <v>0</v>
      </c>
    </row>
    <row r="505" spans="1:17" s="32" customFormat="1" ht="38.25" hidden="1">
      <c r="A505" s="17"/>
      <c r="B505" s="62" t="s">
        <v>162</v>
      </c>
      <c r="C505" s="40"/>
      <c r="D505" s="59" t="s">
        <v>105</v>
      </c>
      <c r="E505" s="92">
        <f t="shared" si="229"/>
        <v>11731.2</v>
      </c>
      <c r="F505" s="92">
        <f t="shared" si="230"/>
        <v>11731.2</v>
      </c>
      <c r="G505" s="70">
        <f t="shared" si="230"/>
        <v>0</v>
      </c>
      <c r="H505" s="70">
        <f t="shared" si="230"/>
        <v>0</v>
      </c>
      <c r="I505" s="154">
        <f t="shared" si="230"/>
        <v>0</v>
      </c>
      <c r="J505" s="70">
        <f t="shared" si="230"/>
        <v>0</v>
      </c>
      <c r="K505" s="70">
        <f t="shared" si="230"/>
        <v>0</v>
      </c>
      <c r="L505" s="70">
        <f t="shared" si="230"/>
        <v>0</v>
      </c>
      <c r="M505" s="70">
        <f t="shared" si="230"/>
        <v>0</v>
      </c>
      <c r="N505" s="172">
        <f t="shared" si="230"/>
        <v>0</v>
      </c>
      <c r="O505" s="70">
        <f t="shared" si="230"/>
        <v>0</v>
      </c>
      <c r="P505" s="70">
        <f t="shared" si="230"/>
        <v>0</v>
      </c>
      <c r="Q505" s="70">
        <f t="shared" si="230"/>
        <v>0</v>
      </c>
    </row>
    <row r="506" spans="1:17" s="32" customFormat="1" ht="25.5" hidden="1">
      <c r="A506" s="17"/>
      <c r="B506" s="62" t="s">
        <v>184</v>
      </c>
      <c r="C506" s="11"/>
      <c r="D506" s="111" t="s">
        <v>187</v>
      </c>
      <c r="E506" s="92">
        <f t="shared" si="229"/>
        <v>11731.2</v>
      </c>
      <c r="F506" s="92">
        <f t="shared" si="230"/>
        <v>11731.2</v>
      </c>
      <c r="G506" s="70">
        <f t="shared" si="230"/>
        <v>0</v>
      </c>
      <c r="H506" s="70">
        <f t="shared" si="230"/>
        <v>0</v>
      </c>
      <c r="I506" s="154">
        <f t="shared" si="230"/>
        <v>0</v>
      </c>
      <c r="J506" s="70">
        <f t="shared" si="230"/>
        <v>0</v>
      </c>
      <c r="K506" s="70">
        <f t="shared" si="230"/>
        <v>0</v>
      </c>
      <c r="L506" s="70">
        <f t="shared" si="230"/>
        <v>0</v>
      </c>
      <c r="M506" s="70">
        <f t="shared" si="230"/>
        <v>0</v>
      </c>
      <c r="N506" s="172">
        <f t="shared" si="230"/>
        <v>0</v>
      </c>
      <c r="O506" s="70">
        <f t="shared" si="230"/>
        <v>0</v>
      </c>
      <c r="P506" s="70">
        <f t="shared" si="230"/>
        <v>0</v>
      </c>
      <c r="Q506" s="70">
        <f t="shared" si="230"/>
        <v>0</v>
      </c>
    </row>
    <row r="507" spans="1:17" s="32" customFormat="1" ht="25.5" hidden="1">
      <c r="A507" s="17"/>
      <c r="B507" s="80" t="s">
        <v>185</v>
      </c>
      <c r="C507" s="97"/>
      <c r="D507" s="101" t="s">
        <v>188</v>
      </c>
      <c r="E507" s="91">
        <f t="shared" si="229"/>
        <v>11731.2</v>
      </c>
      <c r="F507" s="91">
        <f t="shared" si="230"/>
        <v>11731.2</v>
      </c>
      <c r="G507" s="63">
        <f t="shared" si="230"/>
        <v>0</v>
      </c>
      <c r="H507" s="63">
        <f t="shared" si="230"/>
        <v>0</v>
      </c>
      <c r="I507" s="76">
        <f t="shared" si="230"/>
        <v>0</v>
      </c>
      <c r="J507" s="63">
        <f t="shared" si="230"/>
        <v>0</v>
      </c>
      <c r="K507" s="63">
        <f t="shared" si="230"/>
        <v>0</v>
      </c>
      <c r="L507" s="63">
        <f t="shared" si="230"/>
        <v>0</v>
      </c>
      <c r="M507" s="63">
        <f t="shared" si="230"/>
        <v>0</v>
      </c>
      <c r="N507" s="170">
        <f t="shared" si="230"/>
        <v>0</v>
      </c>
      <c r="O507" s="63">
        <f t="shared" si="230"/>
        <v>0</v>
      </c>
      <c r="P507" s="63">
        <f t="shared" si="230"/>
        <v>0</v>
      </c>
      <c r="Q507" s="63">
        <f t="shared" si="230"/>
        <v>0</v>
      </c>
    </row>
    <row r="508" spans="1:17" s="32" customFormat="1" ht="38.25" hidden="1">
      <c r="A508" s="17"/>
      <c r="B508" s="65" t="s">
        <v>186</v>
      </c>
      <c r="C508" s="40"/>
      <c r="D508" s="66" t="s">
        <v>189</v>
      </c>
      <c r="E508" s="91">
        <f t="shared" si="229"/>
        <v>11731.2</v>
      </c>
      <c r="F508" s="91">
        <f t="shared" si="230"/>
        <v>11731.2</v>
      </c>
      <c r="G508" s="63">
        <f t="shared" si="230"/>
        <v>0</v>
      </c>
      <c r="H508" s="63">
        <f t="shared" si="230"/>
        <v>0</v>
      </c>
      <c r="I508" s="76">
        <f t="shared" si="230"/>
        <v>0</v>
      </c>
      <c r="J508" s="63">
        <f t="shared" si="230"/>
        <v>0</v>
      </c>
      <c r="K508" s="63">
        <f t="shared" si="230"/>
        <v>0</v>
      </c>
      <c r="L508" s="63">
        <f t="shared" si="230"/>
        <v>0</v>
      </c>
      <c r="M508" s="63">
        <f t="shared" si="230"/>
        <v>0</v>
      </c>
      <c r="N508" s="170">
        <f t="shared" si="230"/>
        <v>0</v>
      </c>
      <c r="O508" s="63">
        <f t="shared" si="230"/>
        <v>0</v>
      </c>
      <c r="P508" s="63">
        <f t="shared" si="230"/>
        <v>0</v>
      </c>
      <c r="Q508" s="63">
        <f t="shared" si="230"/>
        <v>0</v>
      </c>
    </row>
    <row r="509" spans="1:17" s="32" customFormat="1" ht="29.25" customHeight="1" hidden="1">
      <c r="A509" s="17"/>
      <c r="B509" s="65"/>
      <c r="C509" s="40" t="s">
        <v>8</v>
      </c>
      <c r="D509" s="107" t="s">
        <v>98</v>
      </c>
      <c r="E509" s="91">
        <v>11731.2</v>
      </c>
      <c r="F509" s="91">
        <f>E509+SUM(G509:Q509)</f>
        <v>11731.2</v>
      </c>
      <c r="G509" s="63"/>
      <c r="H509" s="63"/>
      <c r="I509" s="155"/>
      <c r="J509" s="57"/>
      <c r="K509" s="63"/>
      <c r="L509" s="63"/>
      <c r="M509" s="63"/>
      <c r="N509" s="170"/>
      <c r="O509" s="63"/>
      <c r="P509" s="63"/>
      <c r="Q509" s="63"/>
    </row>
    <row r="510" spans="1:17" s="23" customFormat="1" ht="12" hidden="1">
      <c r="A510" s="5" t="s">
        <v>154</v>
      </c>
      <c r="B510" s="16"/>
      <c r="C510" s="5"/>
      <c r="D510" s="20" t="s">
        <v>57</v>
      </c>
      <c r="E510" s="118">
        <f>E511</f>
        <v>0</v>
      </c>
      <c r="F510" s="118">
        <f>F511</f>
        <v>0</v>
      </c>
      <c r="G510" s="25">
        <f aca="true" t="shared" si="231" ref="G510:Q511">G511</f>
        <v>0</v>
      </c>
      <c r="H510" s="25">
        <f t="shared" si="231"/>
        <v>0</v>
      </c>
      <c r="I510" s="156">
        <f t="shared" si="231"/>
        <v>0</v>
      </c>
      <c r="J510" s="25">
        <f t="shared" si="231"/>
        <v>0</v>
      </c>
      <c r="K510" s="25">
        <f t="shared" si="231"/>
        <v>0</v>
      </c>
      <c r="L510" s="25">
        <f t="shared" si="231"/>
        <v>0</v>
      </c>
      <c r="M510" s="25">
        <f t="shared" si="231"/>
        <v>0</v>
      </c>
      <c r="N510" s="174">
        <f t="shared" si="231"/>
        <v>0</v>
      </c>
      <c r="O510" s="25">
        <f t="shared" si="231"/>
        <v>0</v>
      </c>
      <c r="P510" s="25">
        <f t="shared" si="231"/>
        <v>0</v>
      </c>
      <c r="Q510" s="25">
        <f t="shared" si="231"/>
        <v>0</v>
      </c>
    </row>
    <row r="511" spans="1:17" s="24" customFormat="1" ht="12.75" hidden="1">
      <c r="A511" s="17"/>
      <c r="B511" s="115" t="s">
        <v>422</v>
      </c>
      <c r="C511" s="11"/>
      <c r="D511" s="116" t="s">
        <v>145</v>
      </c>
      <c r="E511" s="93">
        <f>E512</f>
        <v>0</v>
      </c>
      <c r="F511" s="93">
        <f>F512</f>
        <v>0</v>
      </c>
      <c r="G511" s="71">
        <f t="shared" si="231"/>
        <v>0</v>
      </c>
      <c r="H511" s="71">
        <f t="shared" si="231"/>
        <v>0</v>
      </c>
      <c r="I511" s="75">
        <f t="shared" si="231"/>
        <v>0</v>
      </c>
      <c r="J511" s="71">
        <f t="shared" si="231"/>
        <v>0</v>
      </c>
      <c r="K511" s="71">
        <f t="shared" si="231"/>
        <v>0</v>
      </c>
      <c r="L511" s="71">
        <f t="shared" si="231"/>
        <v>0</v>
      </c>
      <c r="M511" s="71">
        <f t="shared" si="231"/>
        <v>0</v>
      </c>
      <c r="N511" s="122">
        <f t="shared" si="231"/>
        <v>0</v>
      </c>
      <c r="O511" s="71">
        <f t="shared" si="231"/>
        <v>0</v>
      </c>
      <c r="P511" s="71">
        <f t="shared" si="231"/>
        <v>0</v>
      </c>
      <c r="Q511" s="71">
        <f t="shared" si="231"/>
        <v>0</v>
      </c>
    </row>
    <row r="512" spans="1:17" s="24" customFormat="1" ht="12.75" hidden="1">
      <c r="A512" s="17"/>
      <c r="B512" s="86" t="s">
        <v>421</v>
      </c>
      <c r="C512" s="40" t="s">
        <v>152</v>
      </c>
      <c r="D512" s="85" t="s">
        <v>145</v>
      </c>
      <c r="E512" s="77">
        <v>0</v>
      </c>
      <c r="F512" s="91">
        <f>E512+SUM(G512:K512)</f>
        <v>0</v>
      </c>
      <c r="G512" s="67"/>
      <c r="H512" s="67"/>
      <c r="I512" s="69"/>
      <c r="J512" s="67"/>
      <c r="K512" s="67"/>
      <c r="L512" s="67"/>
      <c r="M512" s="67"/>
      <c r="N512" s="166"/>
      <c r="O512" s="67"/>
      <c r="P512" s="67"/>
      <c r="Q512" s="67"/>
    </row>
    <row r="513" spans="1:17" ht="12">
      <c r="A513" s="26"/>
      <c r="B513" s="26"/>
      <c r="C513" s="26"/>
      <c r="D513" s="27" t="s">
        <v>80</v>
      </c>
      <c r="E513" s="118">
        <f aca="true" t="shared" si="232" ref="E513:Q513">E9+E139+E181+E266+E397+E423+E454+E478+E503+E510</f>
        <v>213245.90000000002</v>
      </c>
      <c r="F513" s="118">
        <f t="shared" si="232"/>
        <v>213245.90000000002</v>
      </c>
      <c r="G513" s="121">
        <f t="shared" si="232"/>
        <v>0</v>
      </c>
      <c r="H513" s="147">
        <f t="shared" si="232"/>
        <v>0</v>
      </c>
      <c r="I513" s="120">
        <f t="shared" si="232"/>
        <v>0</v>
      </c>
      <c r="J513" s="120">
        <f t="shared" si="232"/>
        <v>0</v>
      </c>
      <c r="K513" s="121">
        <f t="shared" si="232"/>
        <v>0</v>
      </c>
      <c r="L513" s="120">
        <f t="shared" si="232"/>
        <v>0</v>
      </c>
      <c r="M513" s="120">
        <f t="shared" si="232"/>
        <v>0</v>
      </c>
      <c r="N513" s="169">
        <f t="shared" si="232"/>
        <v>0</v>
      </c>
      <c r="O513" s="126">
        <f t="shared" si="232"/>
        <v>0</v>
      </c>
      <c r="P513" s="118">
        <f t="shared" si="232"/>
        <v>0</v>
      </c>
      <c r="Q513" s="118">
        <f t="shared" si="232"/>
        <v>0</v>
      </c>
    </row>
    <row r="514" spans="4:17" ht="12">
      <c r="D514" s="8"/>
      <c r="E514" s="96"/>
      <c r="F514" s="96"/>
      <c r="G514" s="46"/>
      <c r="H514" s="46"/>
      <c r="I514" s="46"/>
      <c r="J514" s="46"/>
      <c r="K514" s="46"/>
      <c r="L514" s="46"/>
      <c r="M514" s="46"/>
      <c r="N514" s="176"/>
      <c r="O514" s="46"/>
      <c r="P514" s="28"/>
      <c r="Q514" s="28"/>
    </row>
    <row r="515" spans="4:17" ht="12">
      <c r="D515" s="29"/>
      <c r="E515" s="47"/>
      <c r="F515" s="47"/>
      <c r="G515" s="47">
        <f>'П № 5'!F397</f>
        <v>0</v>
      </c>
      <c r="H515" s="47"/>
      <c r="I515" s="47"/>
      <c r="J515" s="47"/>
      <c r="K515" s="47"/>
      <c r="L515" s="47"/>
      <c r="M515" s="47"/>
      <c r="O515" s="47"/>
      <c r="P515" s="37"/>
      <c r="Q515" s="37"/>
    </row>
    <row r="516" ht="12">
      <c r="D516" s="30"/>
    </row>
    <row r="517" ht="12">
      <c r="D517" s="30"/>
    </row>
    <row r="518" spans="16:18" ht="12">
      <c r="P518" s="39"/>
      <c r="Q518" s="39"/>
      <c r="R518" s="7"/>
    </row>
    <row r="519" spans="16:17" ht="12">
      <c r="P519" s="39"/>
      <c r="Q519" s="39"/>
    </row>
    <row r="520" spans="16:17" ht="12">
      <c r="P520" s="39"/>
      <c r="Q520" s="39"/>
    </row>
    <row r="521" spans="16:17" ht="12">
      <c r="P521" s="39"/>
      <c r="Q521" s="39"/>
    </row>
    <row r="522" spans="1:17" ht="12">
      <c r="A522" s="8"/>
      <c r="B522" s="159"/>
      <c r="C522" s="8"/>
      <c r="P522" s="39"/>
      <c r="Q522" s="39"/>
    </row>
    <row r="523" spans="1:17" ht="12">
      <c r="A523" s="8"/>
      <c r="B523" s="159"/>
      <c r="C523" s="8"/>
      <c r="P523" s="39"/>
      <c r="Q523" s="39"/>
    </row>
    <row r="524" spans="1:18" s="7" customFormat="1" ht="12">
      <c r="A524" s="8"/>
      <c r="B524" s="159"/>
      <c r="C524" s="8"/>
      <c r="E524" s="48"/>
      <c r="F524" s="48"/>
      <c r="G524" s="48"/>
      <c r="H524" s="48"/>
      <c r="I524" s="48"/>
      <c r="J524" s="48"/>
      <c r="K524" s="48"/>
      <c r="L524" s="48"/>
      <c r="M524" s="48"/>
      <c r="N524" s="163"/>
      <c r="O524" s="48"/>
      <c r="P524" s="38"/>
      <c r="Q524" s="38"/>
      <c r="R524" s="8"/>
    </row>
  </sheetData>
  <sheetProtection/>
  <autoFilter ref="A8:J516"/>
  <mergeCells count="1">
    <mergeCell ref="A5:O5"/>
  </mergeCells>
  <printOptions horizontalCentered="1"/>
  <pageMargins left="0.3937007874015748" right="0.3937007874015748" top="0.2755905511811024" bottom="0.4330708661417323" header="0.5118110236220472" footer="0.196850393700787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31"/>
  <sheetViews>
    <sheetView tabSelected="1" zoomScale="90" zoomScaleNormal="90" zoomScaleSheetLayoutView="11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3" sqref="H3"/>
    </sheetView>
  </sheetViews>
  <sheetFormatPr defaultColWidth="9.140625" defaultRowHeight="15" outlineLevelCol="1"/>
  <cols>
    <col min="1" max="2" width="6.7109375" style="6" customWidth="1"/>
    <col min="3" max="3" width="11.421875" style="6" customWidth="1"/>
    <col min="4" max="4" width="8.7109375" style="6" customWidth="1"/>
    <col min="5" max="5" width="46.00390625" style="7" customWidth="1"/>
    <col min="6" max="6" width="15.7109375" style="48" hidden="1" customWidth="1"/>
    <col min="7" max="7" width="15.421875" style="48" hidden="1" customWidth="1"/>
    <col min="8" max="8" width="15.57421875" style="48" customWidth="1"/>
    <col min="9" max="9" width="14.28125" style="48" hidden="1" customWidth="1" outlineLevel="1"/>
    <col min="10" max="10" width="18.7109375" style="48" hidden="1" customWidth="1" outlineLevel="1"/>
    <col min="11" max="11" width="14.28125" style="48" hidden="1" customWidth="1" outlineLevel="1"/>
    <col min="12" max="12" width="15.421875" style="48" hidden="1" customWidth="1" outlineLevel="1"/>
    <col min="13" max="13" width="15.57421875" style="48" hidden="1" customWidth="1" outlineLevel="1"/>
    <col min="14" max="14" width="15.00390625" style="48" hidden="1" customWidth="1" outlineLevel="1"/>
    <col min="15" max="15" width="15.421875" style="177" hidden="1" customWidth="1" outlineLevel="1"/>
    <col min="16" max="16" width="18.8515625" style="48" hidden="1" customWidth="1" outlineLevel="1"/>
    <col min="17" max="17" width="13.57421875" style="38" hidden="1" customWidth="1" outlineLevel="1"/>
    <col min="18" max="18" width="11.8515625" style="38" hidden="1" customWidth="1" outlineLevel="1"/>
    <col min="19" max="19" width="9.140625" style="8" hidden="1" customWidth="1" collapsed="1"/>
    <col min="20" max="16384" width="9.140625" style="8" customWidth="1"/>
  </cols>
  <sheetData>
    <row r="1" spans="6:18" ht="12">
      <c r="F1" s="52"/>
      <c r="H1" s="3" t="s">
        <v>102</v>
      </c>
      <c r="I1" s="52"/>
      <c r="J1" s="52"/>
      <c r="K1" s="52"/>
      <c r="L1" s="3"/>
      <c r="M1" s="41"/>
      <c r="N1" s="41"/>
      <c r="P1" s="41"/>
      <c r="Q1" s="34"/>
      <c r="R1" s="34"/>
    </row>
    <row r="2" spans="6:18" ht="46.5" customHeight="1">
      <c r="F2" s="53"/>
      <c r="H2" s="4" t="s">
        <v>16</v>
      </c>
      <c r="I2" s="53"/>
      <c r="J2" s="53"/>
      <c r="K2" s="53"/>
      <c r="L2" s="4"/>
      <c r="M2" s="42"/>
      <c r="N2" s="42"/>
      <c r="O2" s="178"/>
      <c r="P2" s="42"/>
      <c r="Q2" s="35"/>
      <c r="R2" s="35"/>
    </row>
    <row r="3" spans="5:18" ht="13.5" customHeight="1">
      <c r="E3" s="9"/>
      <c r="F3" s="52"/>
      <c r="H3" s="52" t="s">
        <v>594</v>
      </c>
      <c r="I3" s="52"/>
      <c r="J3" s="52"/>
      <c r="K3" s="52"/>
      <c r="L3" s="52"/>
      <c r="M3" s="41"/>
      <c r="N3" s="41"/>
      <c r="P3" s="41"/>
      <c r="Q3" s="3"/>
      <c r="R3" s="3"/>
    </row>
    <row r="4" spans="6:18" ht="12">
      <c r="F4" s="43"/>
      <c r="G4" s="43"/>
      <c r="H4" s="43"/>
      <c r="I4" s="43"/>
      <c r="J4" s="43"/>
      <c r="K4" s="43"/>
      <c r="L4" s="43"/>
      <c r="M4" s="43"/>
      <c r="N4" s="43"/>
      <c r="O4" s="179"/>
      <c r="P4" s="43"/>
      <c r="Q4" s="32"/>
      <c r="R4" s="32"/>
    </row>
    <row r="5" spans="1:18" ht="42" customHeight="1">
      <c r="A5" s="191" t="s">
        <v>593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2"/>
      <c r="N5" s="192"/>
      <c r="O5" s="192"/>
      <c r="P5" s="192"/>
      <c r="Q5" s="8"/>
      <c r="R5" s="8"/>
    </row>
    <row r="6" spans="5:18" ht="12">
      <c r="E6" s="10"/>
      <c r="F6" s="44"/>
      <c r="G6" s="44"/>
      <c r="H6" s="44"/>
      <c r="I6" s="44"/>
      <c r="J6" s="44"/>
      <c r="K6" s="44"/>
      <c r="L6" s="44"/>
      <c r="M6" s="44"/>
      <c r="N6" s="44"/>
      <c r="O6" s="178"/>
      <c r="P6" s="44"/>
      <c r="Q6" s="36"/>
      <c r="R6" s="36"/>
    </row>
    <row r="7" spans="1:18" s="12" customFormat="1" ht="43.5" customHeight="1">
      <c r="A7" s="2" t="s">
        <v>22</v>
      </c>
      <c r="B7" s="11" t="s">
        <v>23</v>
      </c>
      <c r="C7" s="11" t="s">
        <v>24</v>
      </c>
      <c r="D7" s="11" t="s">
        <v>25</v>
      </c>
      <c r="E7" s="11" t="s">
        <v>26</v>
      </c>
      <c r="F7" s="45" t="s">
        <v>157</v>
      </c>
      <c r="G7" s="45" t="s">
        <v>158</v>
      </c>
      <c r="H7" s="45" t="s">
        <v>157</v>
      </c>
      <c r="I7" s="45" t="s">
        <v>433</v>
      </c>
      <c r="J7" s="45" t="s">
        <v>440</v>
      </c>
      <c r="K7" s="51" t="s">
        <v>511</v>
      </c>
      <c r="L7" s="45" t="s">
        <v>444</v>
      </c>
      <c r="M7" s="45" t="s">
        <v>446</v>
      </c>
      <c r="N7" s="45" t="s">
        <v>447</v>
      </c>
      <c r="O7" s="180" t="s">
        <v>464</v>
      </c>
      <c r="P7" s="45" t="s">
        <v>469</v>
      </c>
      <c r="Q7" s="45" t="s">
        <v>538</v>
      </c>
      <c r="R7" s="45"/>
    </row>
    <row r="8" spans="1:18" ht="24" hidden="1">
      <c r="A8" s="5" t="s">
        <v>17</v>
      </c>
      <c r="B8" s="5"/>
      <c r="C8" s="5"/>
      <c r="D8" s="5"/>
      <c r="E8" s="13" t="s">
        <v>27</v>
      </c>
      <c r="F8" s="117">
        <f aca="true" t="shared" si="0" ref="F8:R8">F9</f>
        <v>6752.199999999999</v>
      </c>
      <c r="G8" s="117">
        <f t="shared" si="0"/>
        <v>6752.199999999999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50">
        <f>M9</f>
        <v>0</v>
      </c>
      <c r="N8" s="14">
        <f t="shared" si="0"/>
        <v>0</v>
      </c>
      <c r="O8" s="180">
        <f t="shared" si="0"/>
        <v>0</v>
      </c>
      <c r="P8" s="14">
        <f t="shared" si="0"/>
        <v>0</v>
      </c>
      <c r="Q8" s="14">
        <f t="shared" si="0"/>
        <v>0</v>
      </c>
      <c r="R8" s="14">
        <f t="shared" si="0"/>
        <v>0</v>
      </c>
    </row>
    <row r="9" spans="1:18" ht="12" hidden="1">
      <c r="A9" s="5"/>
      <c r="B9" s="5" t="s">
        <v>28</v>
      </c>
      <c r="C9" s="5"/>
      <c r="D9" s="5"/>
      <c r="E9" s="15" t="s">
        <v>29</v>
      </c>
      <c r="F9" s="117">
        <f>F10+F27</f>
        <v>6752.199999999999</v>
      </c>
      <c r="G9" s="117">
        <f aca="true" t="shared" si="1" ref="G9:R9">G10+G27</f>
        <v>6752.199999999999</v>
      </c>
      <c r="H9" s="117">
        <f t="shared" si="1"/>
        <v>0</v>
      </c>
      <c r="I9" s="117">
        <f t="shared" si="1"/>
        <v>0</v>
      </c>
      <c r="J9" s="117">
        <f t="shared" si="1"/>
        <v>0</v>
      </c>
      <c r="K9" s="117">
        <f t="shared" si="1"/>
        <v>0</v>
      </c>
      <c r="L9" s="117">
        <f t="shared" si="1"/>
        <v>0</v>
      </c>
      <c r="M9" s="149">
        <f t="shared" si="1"/>
        <v>0</v>
      </c>
      <c r="N9" s="117">
        <f t="shared" si="1"/>
        <v>0</v>
      </c>
      <c r="O9" s="181">
        <f t="shared" si="1"/>
        <v>0</v>
      </c>
      <c r="P9" s="117">
        <f t="shared" si="1"/>
        <v>0</v>
      </c>
      <c r="Q9" s="117">
        <f t="shared" si="1"/>
        <v>0</v>
      </c>
      <c r="R9" s="117">
        <f t="shared" si="1"/>
        <v>0</v>
      </c>
    </row>
    <row r="10" spans="1:18" ht="48" hidden="1">
      <c r="A10" s="5"/>
      <c r="B10" s="5" t="s">
        <v>30</v>
      </c>
      <c r="C10" s="16"/>
      <c r="D10" s="5"/>
      <c r="E10" s="13" t="s">
        <v>31</v>
      </c>
      <c r="F10" s="117">
        <f>F15+F11+F24</f>
        <v>6342.199999999999</v>
      </c>
      <c r="G10" s="117">
        <f aca="true" t="shared" si="2" ref="G10:R10">G15+G11+G24</f>
        <v>6342.199999999999</v>
      </c>
      <c r="H10" s="117">
        <f t="shared" si="2"/>
        <v>0</v>
      </c>
      <c r="I10" s="117">
        <f t="shared" si="2"/>
        <v>0</v>
      </c>
      <c r="J10" s="117">
        <f t="shared" si="2"/>
        <v>0</v>
      </c>
      <c r="K10" s="117">
        <f t="shared" si="2"/>
        <v>0</v>
      </c>
      <c r="L10" s="117">
        <f t="shared" si="2"/>
        <v>0</v>
      </c>
      <c r="M10" s="149">
        <f t="shared" si="2"/>
        <v>0</v>
      </c>
      <c r="N10" s="117">
        <f t="shared" si="2"/>
        <v>0</v>
      </c>
      <c r="O10" s="181">
        <f t="shared" si="2"/>
        <v>0</v>
      </c>
      <c r="P10" s="117">
        <f t="shared" si="2"/>
        <v>0</v>
      </c>
      <c r="Q10" s="117">
        <f t="shared" si="2"/>
        <v>0</v>
      </c>
      <c r="R10" s="117">
        <f t="shared" si="2"/>
        <v>0</v>
      </c>
    </row>
    <row r="11" spans="1:18" ht="38.25" hidden="1">
      <c r="A11" s="5"/>
      <c r="B11" s="5"/>
      <c r="C11" s="62" t="s">
        <v>254</v>
      </c>
      <c r="D11" s="11"/>
      <c r="E11" s="59" t="s">
        <v>432</v>
      </c>
      <c r="F11" s="93">
        <f>F12</f>
        <v>10</v>
      </c>
      <c r="G11" s="93">
        <f aca="true" t="shared" si="3" ref="G11:R13">G12</f>
        <v>10</v>
      </c>
      <c r="H11" s="93">
        <f t="shared" si="3"/>
        <v>0</v>
      </c>
      <c r="I11" s="93">
        <f t="shared" si="3"/>
        <v>0</v>
      </c>
      <c r="J11" s="93">
        <f t="shared" si="3"/>
        <v>0</v>
      </c>
      <c r="K11" s="93">
        <f t="shared" si="3"/>
        <v>0</v>
      </c>
      <c r="L11" s="93">
        <f t="shared" si="3"/>
        <v>0</v>
      </c>
      <c r="M11" s="129">
        <f t="shared" si="3"/>
        <v>0</v>
      </c>
      <c r="N11" s="93">
        <f t="shared" si="3"/>
        <v>0</v>
      </c>
      <c r="O11" s="182">
        <f t="shared" si="3"/>
        <v>0</v>
      </c>
      <c r="P11" s="93">
        <f t="shared" si="3"/>
        <v>0</v>
      </c>
      <c r="Q11" s="93">
        <f t="shared" si="3"/>
        <v>0</v>
      </c>
      <c r="R11" s="93">
        <f t="shared" si="3"/>
        <v>0</v>
      </c>
    </row>
    <row r="12" spans="1:18" ht="38.25" hidden="1">
      <c r="A12" s="5"/>
      <c r="B12" s="5"/>
      <c r="C12" s="80" t="s">
        <v>255</v>
      </c>
      <c r="D12" s="97"/>
      <c r="E12" s="60" t="s">
        <v>257</v>
      </c>
      <c r="F12" s="77">
        <f>F13</f>
        <v>10</v>
      </c>
      <c r="G12" s="77">
        <f t="shared" si="3"/>
        <v>10</v>
      </c>
      <c r="H12" s="77">
        <f t="shared" si="3"/>
        <v>0</v>
      </c>
      <c r="I12" s="77">
        <f t="shared" si="3"/>
        <v>0</v>
      </c>
      <c r="J12" s="77">
        <f t="shared" si="3"/>
        <v>0</v>
      </c>
      <c r="K12" s="77">
        <f t="shared" si="3"/>
        <v>0</v>
      </c>
      <c r="L12" s="77">
        <f t="shared" si="3"/>
        <v>0</v>
      </c>
      <c r="M12" s="94">
        <f t="shared" si="3"/>
        <v>0</v>
      </c>
      <c r="N12" s="77">
        <f t="shared" si="3"/>
        <v>0</v>
      </c>
      <c r="O12" s="113">
        <f t="shared" si="3"/>
        <v>0</v>
      </c>
      <c r="P12" s="77">
        <f t="shared" si="3"/>
        <v>0</v>
      </c>
      <c r="Q12" s="77">
        <f t="shared" si="3"/>
        <v>0</v>
      </c>
      <c r="R12" s="77">
        <f t="shared" si="3"/>
        <v>0</v>
      </c>
    </row>
    <row r="13" spans="1:18" ht="25.5" hidden="1">
      <c r="A13" s="5"/>
      <c r="B13" s="5"/>
      <c r="C13" s="65" t="s">
        <v>256</v>
      </c>
      <c r="D13" s="40"/>
      <c r="E13" s="56" t="s">
        <v>258</v>
      </c>
      <c r="F13" s="77">
        <f>F14</f>
        <v>10</v>
      </c>
      <c r="G13" s="77">
        <f t="shared" si="3"/>
        <v>10</v>
      </c>
      <c r="H13" s="77">
        <f t="shared" si="3"/>
        <v>0</v>
      </c>
      <c r="I13" s="77">
        <f t="shared" si="3"/>
        <v>0</v>
      </c>
      <c r="J13" s="77">
        <f t="shared" si="3"/>
        <v>0</v>
      </c>
      <c r="K13" s="77">
        <f t="shared" si="3"/>
        <v>0</v>
      </c>
      <c r="L13" s="77">
        <f t="shared" si="3"/>
        <v>0</v>
      </c>
      <c r="M13" s="94">
        <f t="shared" si="3"/>
        <v>0</v>
      </c>
      <c r="N13" s="77">
        <f t="shared" si="3"/>
        <v>0</v>
      </c>
      <c r="O13" s="113">
        <f t="shared" si="3"/>
        <v>0</v>
      </c>
      <c r="P13" s="77">
        <f t="shared" si="3"/>
        <v>0</v>
      </c>
      <c r="Q13" s="77">
        <f t="shared" si="3"/>
        <v>0</v>
      </c>
      <c r="R13" s="77">
        <f t="shared" si="3"/>
        <v>0</v>
      </c>
    </row>
    <row r="14" spans="1:18" ht="25.5" hidden="1">
      <c r="A14" s="5"/>
      <c r="B14" s="5"/>
      <c r="C14" s="65"/>
      <c r="D14" s="40" t="s">
        <v>3</v>
      </c>
      <c r="E14" s="66" t="s">
        <v>95</v>
      </c>
      <c r="F14" s="77">
        <v>10</v>
      </c>
      <c r="G14" s="91">
        <f>F14+SUM(H14:R14)</f>
        <v>10</v>
      </c>
      <c r="H14" s="14"/>
      <c r="I14" s="14"/>
      <c r="J14" s="14"/>
      <c r="K14" s="124"/>
      <c r="L14" s="14"/>
      <c r="M14" s="150"/>
      <c r="N14" s="14"/>
      <c r="O14" s="180"/>
      <c r="P14" s="14"/>
      <c r="Q14" s="124"/>
      <c r="R14" s="14"/>
    </row>
    <row r="15" spans="1:18" ht="25.5" hidden="1">
      <c r="A15" s="17"/>
      <c r="B15" s="17"/>
      <c r="C15" s="62" t="s">
        <v>407</v>
      </c>
      <c r="D15" s="11"/>
      <c r="E15" s="82" t="s">
        <v>151</v>
      </c>
      <c r="F15" s="93">
        <f>F16+F20+F22</f>
        <v>5964.299999999999</v>
      </c>
      <c r="G15" s="93">
        <f aca="true" t="shared" si="4" ref="G15:R15">G16+G20+G22</f>
        <v>5964.299999999999</v>
      </c>
      <c r="H15" s="71">
        <f t="shared" si="4"/>
        <v>0</v>
      </c>
      <c r="I15" s="71">
        <f t="shared" si="4"/>
        <v>0</v>
      </c>
      <c r="J15" s="71">
        <f t="shared" si="4"/>
        <v>0</v>
      </c>
      <c r="K15" s="71">
        <f t="shared" si="4"/>
        <v>0</v>
      </c>
      <c r="L15" s="71">
        <f t="shared" si="4"/>
        <v>0</v>
      </c>
      <c r="M15" s="75">
        <f t="shared" si="4"/>
        <v>0</v>
      </c>
      <c r="N15" s="71">
        <f t="shared" si="4"/>
        <v>0</v>
      </c>
      <c r="O15" s="49">
        <f t="shared" si="4"/>
        <v>0</v>
      </c>
      <c r="P15" s="71">
        <f t="shared" si="4"/>
        <v>0</v>
      </c>
      <c r="Q15" s="71">
        <f t="shared" si="4"/>
        <v>0</v>
      </c>
      <c r="R15" s="71">
        <f t="shared" si="4"/>
        <v>0</v>
      </c>
    </row>
    <row r="16" spans="1:18" ht="25.5" hidden="1">
      <c r="A16" s="17"/>
      <c r="B16" s="17"/>
      <c r="C16" s="65" t="s">
        <v>409</v>
      </c>
      <c r="D16" s="40"/>
      <c r="E16" s="81" t="s">
        <v>164</v>
      </c>
      <c r="F16" s="77">
        <f>F17+F18+F19</f>
        <v>2581.1</v>
      </c>
      <c r="G16" s="77">
        <f>G17+G18+G19</f>
        <v>2581.1</v>
      </c>
      <c r="H16" s="67">
        <f aca="true" t="shared" si="5" ref="H16:R16">H17+H18+H19</f>
        <v>0</v>
      </c>
      <c r="I16" s="67">
        <f t="shared" si="5"/>
        <v>0</v>
      </c>
      <c r="J16" s="67">
        <f t="shared" si="5"/>
        <v>0</v>
      </c>
      <c r="K16" s="67">
        <f t="shared" si="5"/>
        <v>0</v>
      </c>
      <c r="L16" s="67">
        <f t="shared" si="5"/>
        <v>0</v>
      </c>
      <c r="M16" s="69">
        <f t="shared" si="5"/>
        <v>0</v>
      </c>
      <c r="N16" s="67">
        <f t="shared" si="5"/>
        <v>0</v>
      </c>
      <c r="O16" s="50">
        <f t="shared" si="5"/>
        <v>0</v>
      </c>
      <c r="P16" s="67">
        <f t="shared" si="5"/>
        <v>0</v>
      </c>
      <c r="Q16" s="67">
        <f t="shared" si="5"/>
        <v>0</v>
      </c>
      <c r="R16" s="67">
        <f t="shared" si="5"/>
        <v>0</v>
      </c>
    </row>
    <row r="17" spans="1:18" ht="51" hidden="1">
      <c r="A17" s="17"/>
      <c r="B17" s="17"/>
      <c r="C17" s="65"/>
      <c r="D17" s="40" t="s">
        <v>2</v>
      </c>
      <c r="E17" s="66" t="s">
        <v>94</v>
      </c>
      <c r="F17" s="77">
        <v>2160.2</v>
      </c>
      <c r="G17" s="91">
        <f>F17+SUM(H17:R17)</f>
        <v>2160.2</v>
      </c>
      <c r="H17" s="67"/>
      <c r="I17" s="67"/>
      <c r="J17" s="67"/>
      <c r="K17" s="67"/>
      <c r="L17" s="67"/>
      <c r="M17" s="69"/>
      <c r="N17" s="67"/>
      <c r="O17" s="50"/>
      <c r="P17" s="67"/>
      <c r="Q17" s="67"/>
      <c r="R17" s="67"/>
    </row>
    <row r="18" spans="1:18" ht="25.5" hidden="1">
      <c r="A18" s="17"/>
      <c r="B18" s="17"/>
      <c r="C18" s="65"/>
      <c r="D18" s="40" t="s">
        <v>3</v>
      </c>
      <c r="E18" s="66" t="s">
        <v>95</v>
      </c>
      <c r="F18" s="77">
        <v>420.5</v>
      </c>
      <c r="G18" s="91">
        <f>F18+SUM(H18:R18)</f>
        <v>420.5</v>
      </c>
      <c r="H18" s="67"/>
      <c r="I18" s="67"/>
      <c r="J18" s="68"/>
      <c r="K18" s="68"/>
      <c r="L18" s="67"/>
      <c r="M18" s="69"/>
      <c r="N18" s="67"/>
      <c r="O18" s="50"/>
      <c r="P18" s="67"/>
      <c r="Q18" s="67"/>
      <c r="R18" s="67"/>
    </row>
    <row r="19" spans="1:18" ht="12.75" hidden="1">
      <c r="A19" s="17"/>
      <c r="B19" s="17"/>
      <c r="C19" s="65"/>
      <c r="D19" s="40" t="s">
        <v>4</v>
      </c>
      <c r="E19" s="66" t="s">
        <v>5</v>
      </c>
      <c r="F19" s="77">
        <v>0.4</v>
      </c>
      <c r="G19" s="91">
        <f>F19+SUM(H19:R19)</f>
        <v>0.4</v>
      </c>
      <c r="H19" s="67"/>
      <c r="I19" s="67"/>
      <c r="J19" s="68"/>
      <c r="K19" s="68"/>
      <c r="L19" s="67"/>
      <c r="M19" s="69"/>
      <c r="N19" s="67"/>
      <c r="O19" s="50"/>
      <c r="P19" s="67"/>
      <c r="Q19" s="67"/>
      <c r="R19" s="67"/>
    </row>
    <row r="20" spans="1:18" ht="25.5" hidden="1">
      <c r="A20" s="17"/>
      <c r="B20" s="17"/>
      <c r="C20" s="65" t="s">
        <v>408</v>
      </c>
      <c r="D20" s="40"/>
      <c r="E20" s="81" t="s">
        <v>101</v>
      </c>
      <c r="F20" s="77">
        <f>F21</f>
        <v>1351.6</v>
      </c>
      <c r="G20" s="77">
        <f aca="true" t="shared" si="6" ref="G20:R20">G21</f>
        <v>1351.6</v>
      </c>
      <c r="H20" s="67">
        <f t="shared" si="6"/>
        <v>0</v>
      </c>
      <c r="I20" s="67">
        <f t="shared" si="6"/>
        <v>0</v>
      </c>
      <c r="J20" s="67">
        <f t="shared" si="6"/>
        <v>0</v>
      </c>
      <c r="K20" s="67">
        <f t="shared" si="6"/>
        <v>0</v>
      </c>
      <c r="L20" s="67">
        <f t="shared" si="6"/>
        <v>0</v>
      </c>
      <c r="M20" s="69">
        <f t="shared" si="6"/>
        <v>0</v>
      </c>
      <c r="N20" s="67">
        <f t="shared" si="6"/>
        <v>0</v>
      </c>
      <c r="O20" s="50">
        <f t="shared" si="6"/>
        <v>0</v>
      </c>
      <c r="P20" s="67">
        <f t="shared" si="6"/>
        <v>0</v>
      </c>
      <c r="Q20" s="67">
        <f t="shared" si="6"/>
        <v>0</v>
      </c>
      <c r="R20" s="67">
        <f t="shared" si="6"/>
        <v>0</v>
      </c>
    </row>
    <row r="21" spans="1:18" ht="51" hidden="1">
      <c r="A21" s="17"/>
      <c r="B21" s="17"/>
      <c r="C21" s="40"/>
      <c r="D21" s="40" t="s">
        <v>2</v>
      </c>
      <c r="E21" s="66" t="s">
        <v>94</v>
      </c>
      <c r="F21" s="77">
        <v>1351.6</v>
      </c>
      <c r="G21" s="91">
        <f>F21+SUM(H21:R21)</f>
        <v>1351.6</v>
      </c>
      <c r="H21" s="67"/>
      <c r="I21" s="67"/>
      <c r="J21" s="68"/>
      <c r="K21" s="68"/>
      <c r="L21" s="67"/>
      <c r="M21" s="69"/>
      <c r="N21" s="67"/>
      <c r="O21" s="50"/>
      <c r="P21" s="67"/>
      <c r="Q21" s="67"/>
      <c r="R21" s="67"/>
    </row>
    <row r="22" spans="1:18" ht="25.5" hidden="1">
      <c r="A22" s="17"/>
      <c r="B22" s="17"/>
      <c r="C22" s="65" t="s">
        <v>411</v>
      </c>
      <c r="D22" s="40"/>
      <c r="E22" s="81" t="s">
        <v>92</v>
      </c>
      <c r="F22" s="77">
        <f>F23</f>
        <v>2031.6</v>
      </c>
      <c r="G22" s="77">
        <f aca="true" t="shared" si="7" ref="G22:R22">G23</f>
        <v>2031.6</v>
      </c>
      <c r="H22" s="67">
        <f t="shared" si="7"/>
        <v>0</v>
      </c>
      <c r="I22" s="67">
        <f t="shared" si="7"/>
        <v>0</v>
      </c>
      <c r="J22" s="67">
        <f t="shared" si="7"/>
        <v>0</v>
      </c>
      <c r="K22" s="67">
        <f t="shared" si="7"/>
        <v>0</v>
      </c>
      <c r="L22" s="67">
        <f t="shared" si="7"/>
        <v>0</v>
      </c>
      <c r="M22" s="69">
        <f t="shared" si="7"/>
        <v>0</v>
      </c>
      <c r="N22" s="67">
        <f t="shared" si="7"/>
        <v>0</v>
      </c>
      <c r="O22" s="50">
        <f t="shared" si="7"/>
        <v>0</v>
      </c>
      <c r="P22" s="67">
        <f t="shared" si="7"/>
        <v>0</v>
      </c>
      <c r="Q22" s="67">
        <f t="shared" si="7"/>
        <v>0</v>
      </c>
      <c r="R22" s="67">
        <f t="shared" si="7"/>
        <v>0</v>
      </c>
    </row>
    <row r="23" spans="1:18" ht="64.5" customHeight="1" hidden="1">
      <c r="A23" s="17"/>
      <c r="B23" s="17"/>
      <c r="C23" s="65"/>
      <c r="D23" s="40" t="s">
        <v>2</v>
      </c>
      <c r="E23" s="66" t="s">
        <v>94</v>
      </c>
      <c r="F23" s="77">
        <v>2031.6</v>
      </c>
      <c r="G23" s="91">
        <f>F23+SUM(H23:R23)</f>
        <v>2031.6</v>
      </c>
      <c r="H23" s="67"/>
      <c r="I23" s="67"/>
      <c r="J23" s="68"/>
      <c r="K23" s="68"/>
      <c r="L23" s="67"/>
      <c r="M23" s="69"/>
      <c r="N23" s="67"/>
      <c r="O23" s="50"/>
      <c r="P23" s="67"/>
      <c r="Q23" s="67"/>
      <c r="R23" s="67"/>
    </row>
    <row r="24" spans="1:18" ht="38.25" hidden="1">
      <c r="A24" s="17"/>
      <c r="B24" s="17"/>
      <c r="C24" s="62" t="s">
        <v>412</v>
      </c>
      <c r="D24" s="11"/>
      <c r="E24" s="111" t="s">
        <v>139</v>
      </c>
      <c r="F24" s="93">
        <f>F25</f>
        <v>367.9</v>
      </c>
      <c r="G24" s="93">
        <f aca="true" t="shared" si="8" ref="G24:R25">G25</f>
        <v>367.9</v>
      </c>
      <c r="H24" s="71">
        <f t="shared" si="8"/>
        <v>0</v>
      </c>
      <c r="I24" s="71">
        <f t="shared" si="8"/>
        <v>0</v>
      </c>
      <c r="J24" s="71">
        <f t="shared" si="8"/>
        <v>0</v>
      </c>
      <c r="K24" s="71">
        <f t="shared" si="8"/>
        <v>0</v>
      </c>
      <c r="L24" s="71">
        <f t="shared" si="8"/>
        <v>0</v>
      </c>
      <c r="M24" s="75">
        <f t="shared" si="8"/>
        <v>0</v>
      </c>
      <c r="N24" s="71">
        <f t="shared" si="8"/>
        <v>0</v>
      </c>
      <c r="O24" s="49">
        <f t="shared" si="8"/>
        <v>0</v>
      </c>
      <c r="P24" s="71">
        <f t="shared" si="8"/>
        <v>0</v>
      </c>
      <c r="Q24" s="71">
        <f t="shared" si="8"/>
        <v>0</v>
      </c>
      <c r="R24" s="71">
        <f t="shared" si="8"/>
        <v>0</v>
      </c>
    </row>
    <row r="25" spans="1:18" ht="18" customHeight="1" hidden="1">
      <c r="A25" s="17"/>
      <c r="B25" s="5"/>
      <c r="C25" s="65" t="s">
        <v>475</v>
      </c>
      <c r="D25" s="40"/>
      <c r="E25" s="66" t="s">
        <v>476</v>
      </c>
      <c r="F25" s="77">
        <f>F26</f>
        <v>367.9</v>
      </c>
      <c r="G25" s="77">
        <f t="shared" si="8"/>
        <v>367.9</v>
      </c>
      <c r="H25" s="67">
        <f t="shared" si="8"/>
        <v>0</v>
      </c>
      <c r="I25" s="67">
        <f t="shared" si="8"/>
        <v>0</v>
      </c>
      <c r="J25" s="67">
        <f t="shared" si="8"/>
        <v>0</v>
      </c>
      <c r="K25" s="67">
        <f t="shared" si="8"/>
        <v>0</v>
      </c>
      <c r="L25" s="67">
        <f t="shared" si="8"/>
        <v>0</v>
      </c>
      <c r="M25" s="69">
        <f t="shared" si="8"/>
        <v>0</v>
      </c>
      <c r="N25" s="67">
        <f t="shared" si="8"/>
        <v>0</v>
      </c>
      <c r="O25" s="50">
        <f t="shared" si="8"/>
        <v>0</v>
      </c>
      <c r="P25" s="67">
        <f t="shared" si="8"/>
        <v>0</v>
      </c>
      <c r="Q25" s="67">
        <f t="shared" si="8"/>
        <v>0</v>
      </c>
      <c r="R25" s="67">
        <f t="shared" si="8"/>
        <v>0</v>
      </c>
    </row>
    <row r="26" spans="1:18" ht="12.75" hidden="1">
      <c r="A26" s="17"/>
      <c r="B26" s="17"/>
      <c r="C26" s="65"/>
      <c r="D26" s="40" t="s">
        <v>9</v>
      </c>
      <c r="E26" s="66" t="s">
        <v>37</v>
      </c>
      <c r="F26" s="77">
        <v>367.9</v>
      </c>
      <c r="G26" s="91">
        <f>F26+SUM(H26:R26)</f>
        <v>367.9</v>
      </c>
      <c r="H26" s="67"/>
      <c r="I26" s="67"/>
      <c r="J26" s="68"/>
      <c r="K26" s="68"/>
      <c r="L26" s="67"/>
      <c r="M26" s="69"/>
      <c r="N26" s="67"/>
      <c r="O26" s="50"/>
      <c r="P26" s="67"/>
      <c r="Q26" s="67"/>
      <c r="R26" s="67"/>
    </row>
    <row r="27" spans="1:18" ht="12.75" hidden="1">
      <c r="A27" s="17"/>
      <c r="B27" s="11" t="s">
        <v>84</v>
      </c>
      <c r="C27" s="11"/>
      <c r="D27" s="11"/>
      <c r="E27" s="109" t="s">
        <v>39</v>
      </c>
      <c r="F27" s="93">
        <f>F28+F36</f>
        <v>410</v>
      </c>
      <c r="G27" s="93">
        <f aca="true" t="shared" si="9" ref="G27:R27">G28+G36</f>
        <v>410</v>
      </c>
      <c r="H27" s="93">
        <f t="shared" si="9"/>
        <v>0</v>
      </c>
      <c r="I27" s="93">
        <f t="shared" si="9"/>
        <v>0</v>
      </c>
      <c r="J27" s="93">
        <f t="shared" si="9"/>
        <v>0</v>
      </c>
      <c r="K27" s="93">
        <f t="shared" si="9"/>
        <v>0</v>
      </c>
      <c r="L27" s="93">
        <f t="shared" si="9"/>
        <v>0</v>
      </c>
      <c r="M27" s="129">
        <f t="shared" si="9"/>
        <v>0</v>
      </c>
      <c r="N27" s="93">
        <f t="shared" si="9"/>
        <v>0</v>
      </c>
      <c r="O27" s="182">
        <f t="shared" si="9"/>
        <v>0</v>
      </c>
      <c r="P27" s="93">
        <f t="shared" si="9"/>
        <v>0</v>
      </c>
      <c r="Q27" s="93">
        <f t="shared" si="9"/>
        <v>0</v>
      </c>
      <c r="R27" s="93">
        <f t="shared" si="9"/>
        <v>0</v>
      </c>
    </row>
    <row r="28" spans="1:18" ht="51" hidden="1">
      <c r="A28" s="17"/>
      <c r="B28" s="17"/>
      <c r="C28" s="62" t="s">
        <v>237</v>
      </c>
      <c r="D28" s="11"/>
      <c r="E28" s="59" t="s">
        <v>115</v>
      </c>
      <c r="F28" s="93">
        <f>F29</f>
        <v>410</v>
      </c>
      <c r="G28" s="93">
        <f>G29</f>
        <v>410</v>
      </c>
      <c r="H28" s="93">
        <f aca="true" t="shared" si="10" ref="H28:R28">H29</f>
        <v>0</v>
      </c>
      <c r="I28" s="93">
        <f t="shared" si="10"/>
        <v>0</v>
      </c>
      <c r="J28" s="93">
        <f t="shared" si="10"/>
        <v>0</v>
      </c>
      <c r="K28" s="93">
        <f t="shared" si="10"/>
        <v>0</v>
      </c>
      <c r="L28" s="93">
        <f t="shared" si="10"/>
        <v>0</v>
      </c>
      <c r="M28" s="129">
        <f t="shared" si="10"/>
        <v>0</v>
      </c>
      <c r="N28" s="93">
        <f t="shared" si="10"/>
        <v>0</v>
      </c>
      <c r="O28" s="182">
        <f t="shared" si="10"/>
        <v>0</v>
      </c>
      <c r="P28" s="93">
        <f t="shared" si="10"/>
        <v>0</v>
      </c>
      <c r="Q28" s="93">
        <f t="shared" si="10"/>
        <v>0</v>
      </c>
      <c r="R28" s="93">
        <f t="shared" si="10"/>
        <v>0</v>
      </c>
    </row>
    <row r="29" spans="1:18" ht="51" hidden="1">
      <c r="A29" s="17"/>
      <c r="B29" s="17"/>
      <c r="C29" s="80" t="s">
        <v>251</v>
      </c>
      <c r="D29" s="40"/>
      <c r="E29" s="60" t="s">
        <v>117</v>
      </c>
      <c r="F29" s="77">
        <f>F30+F33</f>
        <v>410</v>
      </c>
      <c r="G29" s="77">
        <f aca="true" t="shared" si="11" ref="G29:R29">G30+G33</f>
        <v>410</v>
      </c>
      <c r="H29" s="77">
        <f t="shared" si="11"/>
        <v>0</v>
      </c>
      <c r="I29" s="77">
        <f t="shared" si="11"/>
        <v>0</v>
      </c>
      <c r="J29" s="77">
        <f t="shared" si="11"/>
        <v>0</v>
      </c>
      <c r="K29" s="77">
        <f t="shared" si="11"/>
        <v>0</v>
      </c>
      <c r="L29" s="77">
        <f t="shared" si="11"/>
        <v>0</v>
      </c>
      <c r="M29" s="94">
        <f t="shared" si="11"/>
        <v>0</v>
      </c>
      <c r="N29" s="77">
        <f t="shared" si="11"/>
        <v>0</v>
      </c>
      <c r="O29" s="113">
        <f t="shared" si="11"/>
        <v>0</v>
      </c>
      <c r="P29" s="77">
        <f t="shared" si="11"/>
        <v>0</v>
      </c>
      <c r="Q29" s="77">
        <f t="shared" si="11"/>
        <v>0</v>
      </c>
      <c r="R29" s="77">
        <f t="shared" si="11"/>
        <v>0</v>
      </c>
    </row>
    <row r="30" spans="1:18" ht="51" hidden="1">
      <c r="A30" s="17"/>
      <c r="B30" s="17"/>
      <c r="C30" s="65" t="s">
        <v>252</v>
      </c>
      <c r="D30" s="40"/>
      <c r="E30" s="66" t="s">
        <v>525</v>
      </c>
      <c r="F30" s="77">
        <f>F31</f>
        <v>410</v>
      </c>
      <c r="G30" s="77">
        <f aca="true" t="shared" si="12" ref="G30:R31">G31</f>
        <v>410</v>
      </c>
      <c r="H30" s="77">
        <f t="shared" si="12"/>
        <v>0</v>
      </c>
      <c r="I30" s="77">
        <f t="shared" si="12"/>
        <v>0</v>
      </c>
      <c r="J30" s="77">
        <f t="shared" si="12"/>
        <v>0</v>
      </c>
      <c r="K30" s="77">
        <f t="shared" si="12"/>
        <v>0</v>
      </c>
      <c r="L30" s="77">
        <f t="shared" si="12"/>
        <v>0</v>
      </c>
      <c r="M30" s="94">
        <f t="shared" si="12"/>
        <v>0</v>
      </c>
      <c r="N30" s="77">
        <f t="shared" si="12"/>
        <v>0</v>
      </c>
      <c r="O30" s="113">
        <f t="shared" si="12"/>
        <v>0</v>
      </c>
      <c r="P30" s="77">
        <f t="shared" si="12"/>
        <v>0</v>
      </c>
      <c r="Q30" s="77">
        <f t="shared" si="12"/>
        <v>0</v>
      </c>
      <c r="R30" s="77">
        <f t="shared" si="12"/>
        <v>0</v>
      </c>
    </row>
    <row r="31" spans="1:18" ht="76.5" hidden="1">
      <c r="A31" s="17"/>
      <c r="B31" s="17"/>
      <c r="C31" s="65" t="s">
        <v>253</v>
      </c>
      <c r="D31" s="40"/>
      <c r="E31" s="66" t="s">
        <v>526</v>
      </c>
      <c r="F31" s="77">
        <f>F32</f>
        <v>410</v>
      </c>
      <c r="G31" s="77">
        <f t="shared" si="12"/>
        <v>410</v>
      </c>
      <c r="H31" s="77">
        <f t="shared" si="12"/>
        <v>0</v>
      </c>
      <c r="I31" s="77">
        <f t="shared" si="12"/>
        <v>0</v>
      </c>
      <c r="J31" s="77">
        <f t="shared" si="12"/>
        <v>0</v>
      </c>
      <c r="K31" s="77">
        <f t="shared" si="12"/>
        <v>0</v>
      </c>
      <c r="L31" s="77">
        <f t="shared" si="12"/>
        <v>0</v>
      </c>
      <c r="M31" s="94">
        <f t="shared" si="12"/>
        <v>0</v>
      </c>
      <c r="N31" s="77">
        <f t="shared" si="12"/>
        <v>0</v>
      </c>
      <c r="O31" s="113">
        <f t="shared" si="12"/>
        <v>0</v>
      </c>
      <c r="P31" s="77">
        <f t="shared" si="12"/>
        <v>0</v>
      </c>
      <c r="Q31" s="77">
        <f t="shared" si="12"/>
        <v>0</v>
      </c>
      <c r="R31" s="77">
        <f t="shared" si="12"/>
        <v>0</v>
      </c>
    </row>
    <row r="32" spans="1:18" ht="25.5" hidden="1">
      <c r="A32" s="17"/>
      <c r="B32" s="17"/>
      <c r="C32" s="65"/>
      <c r="D32" s="40" t="s">
        <v>3</v>
      </c>
      <c r="E32" s="66" t="s">
        <v>95</v>
      </c>
      <c r="F32" s="77">
        <v>410</v>
      </c>
      <c r="G32" s="91">
        <f>F32+SUM(H32:R32)</f>
        <v>410</v>
      </c>
      <c r="H32" s="77"/>
      <c r="I32" s="77"/>
      <c r="J32" s="77"/>
      <c r="K32" s="77"/>
      <c r="L32" s="77"/>
      <c r="M32" s="94"/>
      <c r="N32" s="93"/>
      <c r="O32" s="182"/>
      <c r="P32" s="93"/>
      <c r="Q32" s="93"/>
      <c r="R32" s="93"/>
    </row>
    <row r="33" spans="1:18" ht="12.75" hidden="1">
      <c r="A33" s="17"/>
      <c r="B33" s="17"/>
      <c r="C33" s="65"/>
      <c r="D33" s="40"/>
      <c r="E33" s="56"/>
      <c r="F33" s="77">
        <f>F34</f>
        <v>0</v>
      </c>
      <c r="G33" s="77">
        <f aca="true" t="shared" si="13" ref="G33:R33">G34</f>
        <v>0</v>
      </c>
      <c r="H33" s="77">
        <f t="shared" si="13"/>
        <v>0</v>
      </c>
      <c r="I33" s="77">
        <f t="shared" si="13"/>
        <v>0</v>
      </c>
      <c r="J33" s="77">
        <f t="shared" si="13"/>
        <v>0</v>
      </c>
      <c r="K33" s="77">
        <f t="shared" si="13"/>
        <v>0</v>
      </c>
      <c r="L33" s="77">
        <f t="shared" si="13"/>
        <v>0</v>
      </c>
      <c r="M33" s="94">
        <f t="shared" si="13"/>
        <v>0</v>
      </c>
      <c r="N33" s="77">
        <f t="shared" si="13"/>
        <v>0</v>
      </c>
      <c r="O33" s="113">
        <f t="shared" si="13"/>
        <v>0</v>
      </c>
      <c r="P33" s="77">
        <f t="shared" si="13"/>
        <v>0</v>
      </c>
      <c r="Q33" s="77">
        <f t="shared" si="13"/>
        <v>0</v>
      </c>
      <c r="R33" s="77">
        <f t="shared" si="13"/>
        <v>0</v>
      </c>
    </row>
    <row r="34" spans="1:18" ht="12.75" hidden="1">
      <c r="A34" s="17"/>
      <c r="B34" s="17"/>
      <c r="C34" s="65"/>
      <c r="D34" s="40"/>
      <c r="E34" s="56"/>
      <c r="F34" s="77">
        <f>F35</f>
        <v>0</v>
      </c>
      <c r="G34" s="77">
        <f aca="true" t="shared" si="14" ref="G34:R34">G35</f>
        <v>0</v>
      </c>
      <c r="H34" s="77">
        <f t="shared" si="14"/>
        <v>0</v>
      </c>
      <c r="I34" s="77">
        <f t="shared" si="14"/>
        <v>0</v>
      </c>
      <c r="J34" s="77">
        <f t="shared" si="14"/>
        <v>0</v>
      </c>
      <c r="K34" s="77">
        <f t="shared" si="14"/>
        <v>0</v>
      </c>
      <c r="L34" s="77">
        <f t="shared" si="14"/>
        <v>0</v>
      </c>
      <c r="M34" s="94">
        <f t="shared" si="14"/>
        <v>0</v>
      </c>
      <c r="N34" s="77">
        <f t="shared" si="14"/>
        <v>0</v>
      </c>
      <c r="O34" s="113">
        <f t="shared" si="14"/>
        <v>0</v>
      </c>
      <c r="P34" s="77">
        <f t="shared" si="14"/>
        <v>0</v>
      </c>
      <c r="Q34" s="77">
        <f t="shared" si="14"/>
        <v>0</v>
      </c>
      <c r="R34" s="77">
        <f t="shared" si="14"/>
        <v>0</v>
      </c>
    </row>
    <row r="35" spans="1:18" ht="12.75" hidden="1">
      <c r="A35" s="17"/>
      <c r="B35" s="17"/>
      <c r="C35" s="65"/>
      <c r="D35" s="40"/>
      <c r="E35" s="66"/>
      <c r="F35" s="77"/>
      <c r="G35" s="91">
        <f>F35+SUM(H35:R35)</f>
        <v>0</v>
      </c>
      <c r="H35" s="67"/>
      <c r="I35" s="67"/>
      <c r="J35" s="68"/>
      <c r="K35" s="68"/>
      <c r="L35" s="67"/>
      <c r="M35" s="69"/>
      <c r="N35" s="67"/>
      <c r="O35" s="50"/>
      <c r="P35" s="67"/>
      <c r="Q35" s="67"/>
      <c r="R35" s="67"/>
    </row>
    <row r="36" spans="1:18" ht="25.5" hidden="1">
      <c r="A36" s="17"/>
      <c r="B36" s="17"/>
      <c r="C36" s="62" t="s">
        <v>413</v>
      </c>
      <c r="D36" s="11"/>
      <c r="E36" s="82" t="s">
        <v>140</v>
      </c>
      <c r="F36" s="93">
        <f>F37</f>
        <v>0</v>
      </c>
      <c r="G36" s="93">
        <f aca="true" t="shared" si="15" ref="G36:R37">G37</f>
        <v>0</v>
      </c>
      <c r="H36" s="93">
        <f t="shared" si="15"/>
        <v>0</v>
      </c>
      <c r="I36" s="93">
        <f t="shared" si="15"/>
        <v>0</v>
      </c>
      <c r="J36" s="93">
        <f t="shared" si="15"/>
        <v>0</v>
      </c>
      <c r="K36" s="77">
        <f t="shared" si="15"/>
        <v>0</v>
      </c>
      <c r="L36" s="77">
        <f t="shared" si="15"/>
        <v>0</v>
      </c>
      <c r="M36" s="94">
        <f t="shared" si="15"/>
        <v>0</v>
      </c>
      <c r="N36" s="77">
        <f t="shared" si="15"/>
        <v>0</v>
      </c>
      <c r="O36" s="113">
        <f t="shared" si="15"/>
        <v>0</v>
      </c>
      <c r="P36" s="77">
        <f t="shared" si="15"/>
        <v>0</v>
      </c>
      <c r="Q36" s="77">
        <f t="shared" si="15"/>
        <v>0</v>
      </c>
      <c r="R36" s="77">
        <f t="shared" si="15"/>
        <v>0</v>
      </c>
    </row>
    <row r="37" spans="1:18" ht="38.25" hidden="1">
      <c r="A37" s="17"/>
      <c r="B37" s="17"/>
      <c r="C37" s="65" t="s">
        <v>414</v>
      </c>
      <c r="D37" s="40"/>
      <c r="E37" s="56" t="s">
        <v>468</v>
      </c>
      <c r="F37" s="77">
        <f>F38</f>
        <v>0</v>
      </c>
      <c r="G37" s="77">
        <f t="shared" si="15"/>
        <v>0</v>
      </c>
      <c r="H37" s="77">
        <f t="shared" si="15"/>
        <v>0</v>
      </c>
      <c r="I37" s="77">
        <f t="shared" si="15"/>
        <v>0</v>
      </c>
      <c r="J37" s="77">
        <f t="shared" si="15"/>
        <v>0</v>
      </c>
      <c r="K37" s="77">
        <f t="shared" si="15"/>
        <v>0</v>
      </c>
      <c r="L37" s="77">
        <f t="shared" si="15"/>
        <v>0</v>
      </c>
      <c r="M37" s="94">
        <f t="shared" si="15"/>
        <v>0</v>
      </c>
      <c r="N37" s="77">
        <f t="shared" si="15"/>
        <v>0</v>
      </c>
      <c r="O37" s="113">
        <f t="shared" si="15"/>
        <v>0</v>
      </c>
      <c r="P37" s="77">
        <f t="shared" si="15"/>
        <v>0</v>
      </c>
      <c r="Q37" s="77">
        <f t="shared" si="15"/>
        <v>0</v>
      </c>
      <c r="R37" s="77">
        <f t="shared" si="15"/>
        <v>0</v>
      </c>
    </row>
    <row r="38" spans="1:18" ht="12.75" hidden="1">
      <c r="A38" s="17"/>
      <c r="B38" s="17"/>
      <c r="C38" s="55"/>
      <c r="D38" s="40" t="s">
        <v>4</v>
      </c>
      <c r="E38" s="66" t="s">
        <v>5</v>
      </c>
      <c r="F38" s="77"/>
      <c r="G38" s="91">
        <f>F38+SUM(H38:R38)</f>
        <v>0</v>
      </c>
      <c r="H38" s="67"/>
      <c r="I38" s="67"/>
      <c r="J38" s="68"/>
      <c r="K38" s="68"/>
      <c r="L38" s="67"/>
      <c r="M38" s="69"/>
      <c r="N38" s="67"/>
      <c r="O38" s="50"/>
      <c r="P38" s="67"/>
      <c r="Q38" s="67"/>
      <c r="R38" s="67"/>
    </row>
    <row r="39" spans="1:18" ht="24">
      <c r="A39" s="5" t="s">
        <v>18</v>
      </c>
      <c r="B39" s="5"/>
      <c r="C39" s="5"/>
      <c r="D39" s="5"/>
      <c r="E39" s="13" t="s">
        <v>32</v>
      </c>
      <c r="F39" s="14">
        <f aca="true" t="shared" si="16" ref="F39:O39">F40+F119+F179+F192+F144+F161</f>
        <v>43167.8</v>
      </c>
      <c r="G39" s="14">
        <f t="shared" si="16"/>
        <v>43302.8</v>
      </c>
      <c r="H39" s="14">
        <f t="shared" si="16"/>
        <v>135</v>
      </c>
      <c r="I39" s="14">
        <f t="shared" si="16"/>
        <v>0</v>
      </c>
      <c r="J39" s="14">
        <f t="shared" si="16"/>
        <v>0</v>
      </c>
      <c r="K39" s="14">
        <f t="shared" si="16"/>
        <v>0</v>
      </c>
      <c r="L39" s="14">
        <f t="shared" si="16"/>
        <v>0</v>
      </c>
      <c r="M39" s="150">
        <f t="shared" si="16"/>
        <v>0</v>
      </c>
      <c r="N39" s="14">
        <f t="shared" si="16"/>
        <v>0</v>
      </c>
      <c r="O39" s="180">
        <f t="shared" si="16"/>
        <v>0</v>
      </c>
      <c r="P39" s="14">
        <f>P40+P119+P179+P192</f>
        <v>0</v>
      </c>
      <c r="Q39" s="14">
        <f>Q40+Q119+Q179+Q192</f>
        <v>0</v>
      </c>
      <c r="R39" s="14">
        <f>R40+R119+R179+R192</f>
        <v>0</v>
      </c>
    </row>
    <row r="40" spans="1:18" ht="12">
      <c r="A40" s="5"/>
      <c r="B40" s="5" t="s">
        <v>28</v>
      </c>
      <c r="C40" s="5"/>
      <c r="D40" s="5"/>
      <c r="E40" s="15" t="s">
        <v>29</v>
      </c>
      <c r="F40" s="117">
        <f>F41+F45+F74+F70</f>
        <v>28195.499999999996</v>
      </c>
      <c r="G40" s="117">
        <f aca="true" t="shared" si="17" ref="G40:R40">G41+G45+G74+G70</f>
        <v>28330.499999999996</v>
      </c>
      <c r="H40" s="117">
        <f t="shared" si="17"/>
        <v>135</v>
      </c>
      <c r="I40" s="117">
        <f t="shared" si="17"/>
        <v>0</v>
      </c>
      <c r="J40" s="117">
        <f t="shared" si="17"/>
        <v>0</v>
      </c>
      <c r="K40" s="117">
        <f t="shared" si="17"/>
        <v>0</v>
      </c>
      <c r="L40" s="117">
        <f t="shared" si="17"/>
        <v>0</v>
      </c>
      <c r="M40" s="117">
        <f t="shared" si="17"/>
        <v>0</v>
      </c>
      <c r="N40" s="117">
        <f t="shared" si="17"/>
        <v>0</v>
      </c>
      <c r="O40" s="181">
        <f t="shared" si="17"/>
        <v>0</v>
      </c>
      <c r="P40" s="117">
        <f t="shared" si="17"/>
        <v>0</v>
      </c>
      <c r="Q40" s="117">
        <f t="shared" si="17"/>
        <v>0</v>
      </c>
      <c r="R40" s="117">
        <f t="shared" si="17"/>
        <v>0</v>
      </c>
    </row>
    <row r="41" spans="1:18" ht="36" hidden="1">
      <c r="A41" s="5"/>
      <c r="B41" s="5" t="s">
        <v>33</v>
      </c>
      <c r="C41" s="16"/>
      <c r="D41" s="5"/>
      <c r="E41" s="13" t="s">
        <v>34</v>
      </c>
      <c r="F41" s="117">
        <f>F42</f>
        <v>1351.6</v>
      </c>
      <c r="G41" s="117">
        <f aca="true" t="shared" si="18" ref="G41:R41">G42</f>
        <v>1351.6</v>
      </c>
      <c r="H41" s="14">
        <f t="shared" si="18"/>
        <v>0</v>
      </c>
      <c r="I41" s="14">
        <f t="shared" si="18"/>
        <v>0</v>
      </c>
      <c r="J41" s="14">
        <f t="shared" si="18"/>
        <v>0</v>
      </c>
      <c r="K41" s="14">
        <f t="shared" si="18"/>
        <v>0</v>
      </c>
      <c r="L41" s="14">
        <f t="shared" si="18"/>
        <v>0</v>
      </c>
      <c r="M41" s="150">
        <f t="shared" si="18"/>
        <v>0</v>
      </c>
      <c r="N41" s="14">
        <f t="shared" si="18"/>
        <v>0</v>
      </c>
      <c r="O41" s="180">
        <f t="shared" si="18"/>
        <v>0</v>
      </c>
      <c r="P41" s="14">
        <f t="shared" si="18"/>
        <v>0</v>
      </c>
      <c r="Q41" s="14">
        <f t="shared" si="18"/>
        <v>0</v>
      </c>
      <c r="R41" s="14">
        <f t="shared" si="18"/>
        <v>0</v>
      </c>
    </row>
    <row r="42" spans="1:18" ht="25.5" hidden="1">
      <c r="A42" s="17"/>
      <c r="B42" s="17"/>
      <c r="C42" s="62" t="s">
        <v>407</v>
      </c>
      <c r="D42" s="11"/>
      <c r="E42" s="82" t="s">
        <v>151</v>
      </c>
      <c r="F42" s="93">
        <f>F43</f>
        <v>1351.6</v>
      </c>
      <c r="G42" s="93">
        <f aca="true" t="shared" si="19" ref="G42:R42">G43</f>
        <v>1351.6</v>
      </c>
      <c r="H42" s="71">
        <f t="shared" si="19"/>
        <v>0</v>
      </c>
      <c r="I42" s="71">
        <f t="shared" si="19"/>
        <v>0</v>
      </c>
      <c r="J42" s="71">
        <f t="shared" si="19"/>
        <v>0</v>
      </c>
      <c r="K42" s="71">
        <f t="shared" si="19"/>
        <v>0</v>
      </c>
      <c r="L42" s="71">
        <f t="shared" si="19"/>
        <v>0</v>
      </c>
      <c r="M42" s="75">
        <f t="shared" si="19"/>
        <v>0</v>
      </c>
      <c r="N42" s="71">
        <f t="shared" si="19"/>
        <v>0</v>
      </c>
      <c r="O42" s="49">
        <f t="shared" si="19"/>
        <v>0</v>
      </c>
      <c r="P42" s="71">
        <f t="shared" si="19"/>
        <v>0</v>
      </c>
      <c r="Q42" s="71">
        <f t="shared" si="19"/>
        <v>0</v>
      </c>
      <c r="R42" s="71">
        <f t="shared" si="19"/>
        <v>0</v>
      </c>
    </row>
    <row r="43" spans="1:18" ht="12.75" hidden="1">
      <c r="A43" s="17"/>
      <c r="B43" s="17"/>
      <c r="C43" s="65" t="s">
        <v>410</v>
      </c>
      <c r="D43" s="40"/>
      <c r="E43" s="56" t="s">
        <v>93</v>
      </c>
      <c r="F43" s="77">
        <f>F44</f>
        <v>1351.6</v>
      </c>
      <c r="G43" s="77">
        <f aca="true" t="shared" si="20" ref="G43:R43">G44</f>
        <v>1351.6</v>
      </c>
      <c r="H43" s="67">
        <f t="shared" si="20"/>
        <v>0</v>
      </c>
      <c r="I43" s="67">
        <f t="shared" si="20"/>
        <v>0</v>
      </c>
      <c r="J43" s="67">
        <f t="shared" si="20"/>
        <v>0</v>
      </c>
      <c r="K43" s="67">
        <f t="shared" si="20"/>
        <v>0</v>
      </c>
      <c r="L43" s="67">
        <f t="shared" si="20"/>
        <v>0</v>
      </c>
      <c r="M43" s="69">
        <f t="shared" si="20"/>
        <v>0</v>
      </c>
      <c r="N43" s="67">
        <f t="shared" si="20"/>
        <v>0</v>
      </c>
      <c r="O43" s="50">
        <f t="shared" si="20"/>
        <v>0</v>
      </c>
      <c r="P43" s="67">
        <f t="shared" si="20"/>
        <v>0</v>
      </c>
      <c r="Q43" s="67">
        <f t="shared" si="20"/>
        <v>0</v>
      </c>
      <c r="R43" s="67">
        <f t="shared" si="20"/>
        <v>0</v>
      </c>
    </row>
    <row r="44" spans="1:18" ht="61.5" customHeight="1" hidden="1">
      <c r="A44" s="17"/>
      <c r="B44" s="17"/>
      <c r="C44" s="65"/>
      <c r="D44" s="40" t="s">
        <v>2</v>
      </c>
      <c r="E44" s="66" t="s">
        <v>94</v>
      </c>
      <c r="F44" s="77">
        <v>1351.6</v>
      </c>
      <c r="G44" s="91">
        <f>F44+SUM(H44:R44)</f>
        <v>1351.6</v>
      </c>
      <c r="H44" s="67"/>
      <c r="I44" s="67"/>
      <c r="J44" s="67"/>
      <c r="K44" s="67"/>
      <c r="L44" s="67"/>
      <c r="M44" s="69"/>
      <c r="N44" s="67"/>
      <c r="O44" s="50"/>
      <c r="P44" s="67"/>
      <c r="Q44" s="67"/>
      <c r="R44" s="67"/>
    </row>
    <row r="45" spans="1:18" ht="48">
      <c r="A45" s="17"/>
      <c r="B45" s="5" t="s">
        <v>35</v>
      </c>
      <c r="C45" s="18"/>
      <c r="D45" s="17"/>
      <c r="E45" s="13" t="s">
        <v>36</v>
      </c>
      <c r="F45" s="118">
        <f>F46+F53+F64+F67+F50</f>
        <v>20874.8</v>
      </c>
      <c r="G45" s="118">
        <f aca="true" t="shared" si="21" ref="G45:R45">G46+G53+G64+G67+G50</f>
        <v>21009.8</v>
      </c>
      <c r="H45" s="118">
        <f t="shared" si="21"/>
        <v>135</v>
      </c>
      <c r="I45" s="118">
        <f t="shared" si="21"/>
        <v>0</v>
      </c>
      <c r="J45" s="118">
        <f t="shared" si="21"/>
        <v>0</v>
      </c>
      <c r="K45" s="118">
        <f t="shared" si="21"/>
        <v>0</v>
      </c>
      <c r="L45" s="118">
        <f t="shared" si="21"/>
        <v>0</v>
      </c>
      <c r="M45" s="118">
        <f t="shared" si="21"/>
        <v>0</v>
      </c>
      <c r="N45" s="118">
        <f t="shared" si="21"/>
        <v>0</v>
      </c>
      <c r="O45" s="118">
        <f t="shared" si="21"/>
        <v>0</v>
      </c>
      <c r="P45" s="118">
        <f t="shared" si="21"/>
        <v>0</v>
      </c>
      <c r="Q45" s="118">
        <f t="shared" si="21"/>
        <v>0</v>
      </c>
      <c r="R45" s="118">
        <f t="shared" si="21"/>
        <v>0</v>
      </c>
    </row>
    <row r="46" spans="1:18" ht="38.25" hidden="1">
      <c r="A46" s="17"/>
      <c r="B46" s="5"/>
      <c r="C46" s="62" t="s">
        <v>254</v>
      </c>
      <c r="D46" s="11"/>
      <c r="E46" s="59" t="s">
        <v>432</v>
      </c>
      <c r="F46" s="93">
        <f>F47</f>
        <v>21</v>
      </c>
      <c r="G46" s="93">
        <f aca="true" t="shared" si="22" ref="G46:R48">G47</f>
        <v>21</v>
      </c>
      <c r="H46" s="71">
        <f t="shared" si="22"/>
        <v>0</v>
      </c>
      <c r="I46" s="71">
        <f t="shared" si="22"/>
        <v>0</v>
      </c>
      <c r="J46" s="71">
        <f t="shared" si="22"/>
        <v>0</v>
      </c>
      <c r="K46" s="71">
        <f t="shared" si="22"/>
        <v>0</v>
      </c>
      <c r="L46" s="71">
        <f t="shared" si="22"/>
        <v>0</v>
      </c>
      <c r="M46" s="75">
        <f t="shared" si="22"/>
        <v>0</v>
      </c>
      <c r="N46" s="71">
        <f t="shared" si="22"/>
        <v>0</v>
      </c>
      <c r="O46" s="49">
        <f t="shared" si="22"/>
        <v>0</v>
      </c>
      <c r="P46" s="71">
        <f t="shared" si="22"/>
        <v>0</v>
      </c>
      <c r="Q46" s="71">
        <f t="shared" si="22"/>
        <v>0</v>
      </c>
      <c r="R46" s="71">
        <f t="shared" si="22"/>
        <v>0</v>
      </c>
    </row>
    <row r="47" spans="1:18" ht="38.25" hidden="1">
      <c r="A47" s="17"/>
      <c r="B47" s="5"/>
      <c r="C47" s="80" t="s">
        <v>255</v>
      </c>
      <c r="D47" s="97"/>
      <c r="E47" s="60" t="s">
        <v>257</v>
      </c>
      <c r="F47" s="77">
        <f>F48</f>
        <v>21</v>
      </c>
      <c r="G47" s="77">
        <f t="shared" si="22"/>
        <v>21</v>
      </c>
      <c r="H47" s="67">
        <f t="shared" si="22"/>
        <v>0</v>
      </c>
      <c r="I47" s="67">
        <f t="shared" si="22"/>
        <v>0</v>
      </c>
      <c r="J47" s="67">
        <f t="shared" si="22"/>
        <v>0</v>
      </c>
      <c r="K47" s="67">
        <f t="shared" si="22"/>
        <v>0</v>
      </c>
      <c r="L47" s="67">
        <f t="shared" si="22"/>
        <v>0</v>
      </c>
      <c r="M47" s="69">
        <f t="shared" si="22"/>
        <v>0</v>
      </c>
      <c r="N47" s="67">
        <f t="shared" si="22"/>
        <v>0</v>
      </c>
      <c r="O47" s="50">
        <f t="shared" si="22"/>
        <v>0</v>
      </c>
      <c r="P47" s="67">
        <f t="shared" si="22"/>
        <v>0</v>
      </c>
      <c r="Q47" s="67">
        <f t="shared" si="22"/>
        <v>0</v>
      </c>
      <c r="R47" s="67">
        <f t="shared" si="22"/>
        <v>0</v>
      </c>
    </row>
    <row r="48" spans="1:18" ht="25.5" hidden="1">
      <c r="A48" s="17"/>
      <c r="B48" s="5"/>
      <c r="C48" s="65" t="s">
        <v>256</v>
      </c>
      <c r="D48" s="40"/>
      <c r="E48" s="56" t="s">
        <v>258</v>
      </c>
      <c r="F48" s="77">
        <f>F49</f>
        <v>21</v>
      </c>
      <c r="G48" s="77">
        <f t="shared" si="22"/>
        <v>21</v>
      </c>
      <c r="H48" s="67">
        <f t="shared" si="22"/>
        <v>0</v>
      </c>
      <c r="I48" s="67">
        <f t="shared" si="22"/>
        <v>0</v>
      </c>
      <c r="J48" s="67">
        <f t="shared" si="22"/>
        <v>0</v>
      </c>
      <c r="K48" s="67">
        <f t="shared" si="22"/>
        <v>0</v>
      </c>
      <c r="L48" s="67">
        <f t="shared" si="22"/>
        <v>0</v>
      </c>
      <c r="M48" s="69">
        <f t="shared" si="22"/>
        <v>0</v>
      </c>
      <c r="N48" s="67">
        <f t="shared" si="22"/>
        <v>0</v>
      </c>
      <c r="O48" s="50">
        <f t="shared" si="22"/>
        <v>0</v>
      </c>
      <c r="P48" s="67">
        <f t="shared" si="22"/>
        <v>0</v>
      </c>
      <c r="Q48" s="67">
        <f t="shared" si="22"/>
        <v>0</v>
      </c>
      <c r="R48" s="67">
        <f t="shared" si="22"/>
        <v>0</v>
      </c>
    </row>
    <row r="49" spans="1:18" ht="25.5" hidden="1">
      <c r="A49" s="17"/>
      <c r="B49" s="5"/>
      <c r="C49" s="65"/>
      <c r="D49" s="40" t="s">
        <v>3</v>
      </c>
      <c r="E49" s="66" t="s">
        <v>95</v>
      </c>
      <c r="F49" s="77">
        <v>21</v>
      </c>
      <c r="G49" s="91">
        <f>F49+SUM(H49:R49)</f>
        <v>21</v>
      </c>
      <c r="H49" s="67"/>
      <c r="I49" s="67"/>
      <c r="J49" s="68"/>
      <c r="K49" s="68"/>
      <c r="L49" s="67"/>
      <c r="M49" s="69"/>
      <c r="N49" s="67"/>
      <c r="O49" s="50"/>
      <c r="P49" s="67"/>
      <c r="Q49" s="67"/>
      <c r="R49" s="67"/>
    </row>
    <row r="50" spans="1:18" ht="76.5" hidden="1">
      <c r="A50" s="17"/>
      <c r="B50" s="5"/>
      <c r="C50" s="62" t="s">
        <v>578</v>
      </c>
      <c r="D50" s="11"/>
      <c r="E50" s="111" t="s">
        <v>580</v>
      </c>
      <c r="F50" s="77">
        <f>F51</f>
        <v>109.4</v>
      </c>
      <c r="G50" s="77">
        <f aca="true" t="shared" si="23" ref="G50:R51">G51</f>
        <v>109.4</v>
      </c>
      <c r="H50" s="77">
        <f t="shared" si="23"/>
        <v>0</v>
      </c>
      <c r="I50" s="77">
        <f t="shared" si="23"/>
        <v>0</v>
      </c>
      <c r="J50" s="77">
        <f t="shared" si="23"/>
        <v>0</v>
      </c>
      <c r="K50" s="77">
        <f t="shared" si="23"/>
        <v>0</v>
      </c>
      <c r="L50" s="77">
        <f t="shared" si="23"/>
        <v>0</v>
      </c>
      <c r="M50" s="77">
        <f t="shared" si="23"/>
        <v>0</v>
      </c>
      <c r="N50" s="77">
        <f t="shared" si="23"/>
        <v>0</v>
      </c>
      <c r="O50" s="77">
        <f t="shared" si="23"/>
        <v>0</v>
      </c>
      <c r="P50" s="77">
        <f t="shared" si="23"/>
        <v>0</v>
      </c>
      <c r="Q50" s="77">
        <f t="shared" si="23"/>
        <v>0</v>
      </c>
      <c r="R50" s="77">
        <f t="shared" si="23"/>
        <v>0</v>
      </c>
    </row>
    <row r="51" spans="1:18" ht="76.5" hidden="1">
      <c r="A51" s="17"/>
      <c r="B51" s="5"/>
      <c r="C51" s="65" t="s">
        <v>579</v>
      </c>
      <c r="D51" s="40"/>
      <c r="E51" s="66" t="s">
        <v>580</v>
      </c>
      <c r="F51" s="77">
        <f>F52</f>
        <v>109.4</v>
      </c>
      <c r="G51" s="77">
        <f t="shared" si="23"/>
        <v>109.4</v>
      </c>
      <c r="H51" s="77">
        <f t="shared" si="23"/>
        <v>0</v>
      </c>
      <c r="I51" s="77">
        <f t="shared" si="23"/>
        <v>0</v>
      </c>
      <c r="J51" s="77">
        <f t="shared" si="23"/>
        <v>0</v>
      </c>
      <c r="K51" s="77">
        <f t="shared" si="23"/>
        <v>0</v>
      </c>
      <c r="L51" s="77">
        <f t="shared" si="23"/>
        <v>0</v>
      </c>
      <c r="M51" s="77">
        <f t="shared" si="23"/>
        <v>0</v>
      </c>
      <c r="N51" s="77">
        <f t="shared" si="23"/>
        <v>0</v>
      </c>
      <c r="O51" s="77">
        <f t="shared" si="23"/>
        <v>0</v>
      </c>
      <c r="P51" s="77">
        <f t="shared" si="23"/>
        <v>0</v>
      </c>
      <c r="Q51" s="77">
        <f t="shared" si="23"/>
        <v>0</v>
      </c>
      <c r="R51" s="77">
        <f t="shared" si="23"/>
        <v>0</v>
      </c>
    </row>
    <row r="52" spans="1:18" ht="12.75" hidden="1">
      <c r="A52" s="17"/>
      <c r="B52" s="5"/>
      <c r="C52" s="65"/>
      <c r="D52" s="40" t="s">
        <v>9</v>
      </c>
      <c r="E52" s="66" t="s">
        <v>37</v>
      </c>
      <c r="F52" s="77">
        <v>109.4</v>
      </c>
      <c r="G52" s="91">
        <f>F52+SUM(H52:R52)</f>
        <v>109.4</v>
      </c>
      <c r="H52" s="67"/>
      <c r="I52" s="67"/>
      <c r="J52" s="68"/>
      <c r="K52" s="68"/>
      <c r="L52" s="67"/>
      <c r="M52" s="69"/>
      <c r="N52" s="67"/>
      <c r="O52" s="50"/>
      <c r="P52" s="67"/>
      <c r="Q52" s="67"/>
      <c r="R52" s="67"/>
    </row>
    <row r="53" spans="1:18" ht="48.75" customHeight="1">
      <c r="A53" s="5"/>
      <c r="B53" s="5"/>
      <c r="C53" s="62" t="s">
        <v>407</v>
      </c>
      <c r="D53" s="11"/>
      <c r="E53" s="82" t="s">
        <v>151</v>
      </c>
      <c r="F53" s="93">
        <f>F54+F58+F62+F60</f>
        <v>20526.1</v>
      </c>
      <c r="G53" s="93">
        <f aca="true" t="shared" si="24" ref="G53:O53">G54+G58+G62+G60</f>
        <v>20661.1</v>
      </c>
      <c r="H53" s="93">
        <f t="shared" si="24"/>
        <v>135</v>
      </c>
      <c r="I53" s="93">
        <f t="shared" si="24"/>
        <v>0</v>
      </c>
      <c r="J53" s="93">
        <f t="shared" si="24"/>
        <v>0</v>
      </c>
      <c r="K53" s="93">
        <f t="shared" si="24"/>
        <v>0</v>
      </c>
      <c r="L53" s="93">
        <f t="shared" si="24"/>
        <v>0</v>
      </c>
      <c r="M53" s="129">
        <f t="shared" si="24"/>
        <v>0</v>
      </c>
      <c r="N53" s="93">
        <f t="shared" si="24"/>
        <v>0</v>
      </c>
      <c r="O53" s="182">
        <f t="shared" si="24"/>
        <v>0</v>
      </c>
      <c r="P53" s="93">
        <f>P54+P58+P62</f>
        <v>0</v>
      </c>
      <c r="Q53" s="93">
        <f>Q54+Q58+Q62</f>
        <v>0</v>
      </c>
      <c r="R53" s="93">
        <f>R54+R58+R62</f>
        <v>0</v>
      </c>
    </row>
    <row r="54" spans="1:18" ht="25.5">
      <c r="A54" s="17"/>
      <c r="B54" s="17"/>
      <c r="C54" s="65" t="s">
        <v>409</v>
      </c>
      <c r="D54" s="40"/>
      <c r="E54" s="81" t="s">
        <v>164</v>
      </c>
      <c r="F54" s="77">
        <f>F55+F56+F57</f>
        <v>20526.1</v>
      </c>
      <c r="G54" s="77">
        <f aca="true" t="shared" si="25" ref="G54:R54">G55+G56+G57</f>
        <v>20661.1</v>
      </c>
      <c r="H54" s="67">
        <f t="shared" si="25"/>
        <v>135</v>
      </c>
      <c r="I54" s="67">
        <f t="shared" si="25"/>
        <v>0</v>
      </c>
      <c r="J54" s="67">
        <f t="shared" si="25"/>
        <v>0</v>
      </c>
      <c r="K54" s="67">
        <f t="shared" si="25"/>
        <v>0</v>
      </c>
      <c r="L54" s="67">
        <f t="shared" si="25"/>
        <v>0</v>
      </c>
      <c r="M54" s="69">
        <f t="shared" si="25"/>
        <v>0</v>
      </c>
      <c r="N54" s="67">
        <f t="shared" si="25"/>
        <v>0</v>
      </c>
      <c r="O54" s="50">
        <f t="shared" si="25"/>
        <v>0</v>
      </c>
      <c r="P54" s="67">
        <f t="shared" si="25"/>
        <v>0</v>
      </c>
      <c r="Q54" s="67">
        <f t="shared" si="25"/>
        <v>0</v>
      </c>
      <c r="R54" s="67">
        <f t="shared" si="25"/>
        <v>0</v>
      </c>
    </row>
    <row r="55" spans="1:18" ht="58.5" customHeight="1" hidden="1">
      <c r="A55" s="17"/>
      <c r="B55" s="17"/>
      <c r="C55" s="65"/>
      <c r="D55" s="40" t="s">
        <v>2</v>
      </c>
      <c r="E55" s="66" t="s">
        <v>94</v>
      </c>
      <c r="F55" s="77">
        <v>17627.7</v>
      </c>
      <c r="G55" s="91">
        <f>F55+SUM(H55:R55)</f>
        <v>17627.7</v>
      </c>
      <c r="H55" s="67"/>
      <c r="I55" s="67"/>
      <c r="J55" s="67"/>
      <c r="K55" s="67"/>
      <c r="L55" s="67"/>
      <c r="M55" s="69"/>
      <c r="N55" s="67"/>
      <c r="O55" s="50"/>
      <c r="P55" s="67"/>
      <c r="Q55" s="67"/>
      <c r="R55" s="67"/>
    </row>
    <row r="56" spans="1:18" ht="25.5">
      <c r="A56" s="17"/>
      <c r="B56" s="5"/>
      <c r="C56" s="65"/>
      <c r="D56" s="40" t="s">
        <v>3</v>
      </c>
      <c r="E56" s="66" t="s">
        <v>95</v>
      </c>
      <c r="F56" s="77">
        <v>2882.6</v>
      </c>
      <c r="G56" s="91">
        <f>F56+SUM(H56:R56)</f>
        <v>3017.6</v>
      </c>
      <c r="H56" s="67">
        <v>135</v>
      </c>
      <c r="I56" s="67"/>
      <c r="J56" s="68"/>
      <c r="K56" s="68"/>
      <c r="L56" s="67"/>
      <c r="M56" s="69"/>
      <c r="N56" s="67"/>
      <c r="O56" s="50"/>
      <c r="P56" s="67"/>
      <c r="Q56" s="67"/>
      <c r="R56" s="67"/>
    </row>
    <row r="57" spans="1:18" ht="12.75" hidden="1">
      <c r="A57" s="17"/>
      <c r="B57" s="5"/>
      <c r="C57" s="65"/>
      <c r="D57" s="40" t="s">
        <v>4</v>
      </c>
      <c r="E57" s="66" t="s">
        <v>5</v>
      </c>
      <c r="F57" s="77">
        <v>15.8</v>
      </c>
      <c r="G57" s="91">
        <f>F57+SUM(H57:R57)</f>
        <v>15.8</v>
      </c>
      <c r="H57" s="67"/>
      <c r="I57" s="67"/>
      <c r="J57" s="68"/>
      <c r="K57" s="68"/>
      <c r="L57" s="67"/>
      <c r="M57" s="69"/>
      <c r="N57" s="67"/>
      <c r="O57" s="50"/>
      <c r="P57" s="67"/>
      <c r="Q57" s="67"/>
      <c r="R57" s="67"/>
    </row>
    <row r="58" spans="1:18" ht="25.5" hidden="1">
      <c r="A58" s="17"/>
      <c r="B58" s="5"/>
      <c r="C58" s="65" t="s">
        <v>434</v>
      </c>
      <c r="D58" s="40"/>
      <c r="E58" s="66" t="s">
        <v>436</v>
      </c>
      <c r="F58" s="77">
        <f>F59</f>
        <v>0</v>
      </c>
      <c r="G58" s="77">
        <f aca="true" t="shared" si="26" ref="G58:R58">G59</f>
        <v>0</v>
      </c>
      <c r="H58" s="77">
        <f t="shared" si="26"/>
        <v>0</v>
      </c>
      <c r="I58" s="77">
        <f t="shared" si="26"/>
        <v>0</v>
      </c>
      <c r="J58" s="77">
        <f t="shared" si="26"/>
        <v>0</v>
      </c>
      <c r="K58" s="77">
        <f t="shared" si="26"/>
        <v>0</v>
      </c>
      <c r="L58" s="77">
        <f t="shared" si="26"/>
        <v>0</v>
      </c>
      <c r="M58" s="94">
        <f t="shared" si="26"/>
        <v>0</v>
      </c>
      <c r="N58" s="77">
        <f t="shared" si="26"/>
        <v>0</v>
      </c>
      <c r="O58" s="113">
        <f t="shared" si="26"/>
        <v>0</v>
      </c>
      <c r="P58" s="77">
        <f t="shared" si="26"/>
        <v>0</v>
      </c>
      <c r="Q58" s="77">
        <f t="shared" si="26"/>
        <v>0</v>
      </c>
      <c r="R58" s="77">
        <f t="shared" si="26"/>
        <v>0</v>
      </c>
    </row>
    <row r="59" spans="1:18" ht="25.5" hidden="1">
      <c r="A59" s="17"/>
      <c r="B59" s="5"/>
      <c r="C59" s="65"/>
      <c r="D59" s="40" t="s">
        <v>3</v>
      </c>
      <c r="E59" s="66" t="s">
        <v>95</v>
      </c>
      <c r="F59" s="77"/>
      <c r="G59" s="91">
        <f>F59+SUM(H59:R59)</f>
        <v>0</v>
      </c>
      <c r="H59" s="67"/>
      <c r="I59" s="67"/>
      <c r="J59" s="68"/>
      <c r="K59" s="68"/>
      <c r="L59" s="67"/>
      <c r="M59" s="69"/>
      <c r="N59" s="67"/>
      <c r="O59" s="50"/>
      <c r="P59" s="67"/>
      <c r="Q59" s="67"/>
      <c r="R59" s="67"/>
    </row>
    <row r="60" spans="1:18" ht="24.75" customHeight="1" hidden="1">
      <c r="A60" s="17"/>
      <c r="B60" s="5"/>
      <c r="C60" s="65" t="s">
        <v>454</v>
      </c>
      <c r="D60" s="40"/>
      <c r="E60" s="66" t="s">
        <v>455</v>
      </c>
      <c r="F60" s="77">
        <f>F61</f>
        <v>0</v>
      </c>
      <c r="G60" s="77">
        <f aca="true" t="shared" si="27" ref="G60:L60">G61</f>
        <v>0</v>
      </c>
      <c r="H60" s="77">
        <f t="shared" si="27"/>
        <v>0</v>
      </c>
      <c r="I60" s="77">
        <f t="shared" si="27"/>
        <v>0</v>
      </c>
      <c r="J60" s="77">
        <f t="shared" si="27"/>
        <v>0</v>
      </c>
      <c r="K60" s="77">
        <f t="shared" si="27"/>
        <v>0</v>
      </c>
      <c r="L60" s="77">
        <f t="shared" si="27"/>
        <v>0</v>
      </c>
      <c r="M60" s="69"/>
      <c r="N60" s="67"/>
      <c r="O60" s="50"/>
      <c r="P60" s="67"/>
      <c r="Q60" s="67"/>
      <c r="R60" s="67"/>
    </row>
    <row r="61" spans="1:18" ht="51" hidden="1">
      <c r="A61" s="17"/>
      <c r="B61" s="5"/>
      <c r="C61" s="65"/>
      <c r="D61" s="40" t="s">
        <v>2</v>
      </c>
      <c r="E61" s="66" t="s">
        <v>94</v>
      </c>
      <c r="F61" s="77"/>
      <c r="G61" s="91">
        <f>F61+SUM(H61:R61)</f>
        <v>0</v>
      </c>
      <c r="H61" s="67"/>
      <c r="I61" s="67"/>
      <c r="J61" s="68"/>
      <c r="K61" s="68"/>
      <c r="L61" s="67"/>
      <c r="M61" s="69"/>
      <c r="N61" s="67"/>
      <c r="O61" s="50"/>
      <c r="P61" s="67"/>
      <c r="Q61" s="67"/>
      <c r="R61" s="67"/>
    </row>
    <row r="62" spans="1:18" ht="76.5" hidden="1">
      <c r="A62" s="17"/>
      <c r="B62" s="5"/>
      <c r="C62" s="65" t="s">
        <v>435</v>
      </c>
      <c r="D62" s="40"/>
      <c r="E62" s="66" t="s">
        <v>437</v>
      </c>
      <c r="F62" s="77">
        <f>F63</f>
        <v>0</v>
      </c>
      <c r="G62" s="77">
        <f aca="true" t="shared" si="28" ref="G62:R62">G63</f>
        <v>0</v>
      </c>
      <c r="H62" s="77">
        <f t="shared" si="28"/>
        <v>0</v>
      </c>
      <c r="I62" s="77">
        <f t="shared" si="28"/>
        <v>0</v>
      </c>
      <c r="J62" s="77">
        <f t="shared" si="28"/>
        <v>0</v>
      </c>
      <c r="K62" s="77">
        <f t="shared" si="28"/>
        <v>0</v>
      </c>
      <c r="L62" s="77">
        <f t="shared" si="28"/>
        <v>0</v>
      </c>
      <c r="M62" s="94">
        <f t="shared" si="28"/>
        <v>0</v>
      </c>
      <c r="N62" s="77">
        <f t="shared" si="28"/>
        <v>0</v>
      </c>
      <c r="O62" s="113">
        <f t="shared" si="28"/>
        <v>0</v>
      </c>
      <c r="P62" s="77">
        <f t="shared" si="28"/>
        <v>0</v>
      </c>
      <c r="Q62" s="77">
        <f t="shared" si="28"/>
        <v>0</v>
      </c>
      <c r="R62" s="77">
        <f t="shared" si="28"/>
        <v>0</v>
      </c>
    </row>
    <row r="63" spans="1:18" ht="51" hidden="1">
      <c r="A63" s="17"/>
      <c r="B63" s="5"/>
      <c r="C63" s="65"/>
      <c r="D63" s="40" t="s">
        <v>2</v>
      </c>
      <c r="E63" s="66" t="s">
        <v>94</v>
      </c>
      <c r="F63" s="77"/>
      <c r="G63" s="91">
        <f>F63+SUM(H63:R63)</f>
        <v>0</v>
      </c>
      <c r="H63" s="67"/>
      <c r="I63" s="67"/>
      <c r="J63" s="68"/>
      <c r="K63" s="68"/>
      <c r="L63" s="67"/>
      <c r="M63" s="69"/>
      <c r="N63" s="67"/>
      <c r="O63" s="50"/>
      <c r="P63" s="67"/>
      <c r="Q63" s="67"/>
      <c r="R63" s="67"/>
    </row>
    <row r="64" spans="1:18" ht="63.75" hidden="1">
      <c r="A64" s="17"/>
      <c r="B64" s="5"/>
      <c r="C64" s="62" t="s">
        <v>477</v>
      </c>
      <c r="D64" s="40"/>
      <c r="E64" s="133" t="s">
        <v>590</v>
      </c>
      <c r="F64" s="93">
        <f>F65</f>
        <v>218.3</v>
      </c>
      <c r="G64" s="93">
        <f aca="true" t="shared" si="29" ref="G64:R65">G65</f>
        <v>218.3</v>
      </c>
      <c r="H64" s="93">
        <f t="shared" si="29"/>
        <v>0</v>
      </c>
      <c r="I64" s="93">
        <f t="shared" si="29"/>
        <v>0</v>
      </c>
      <c r="J64" s="93">
        <f t="shared" si="29"/>
        <v>0</v>
      </c>
      <c r="K64" s="77">
        <f t="shared" si="29"/>
        <v>0</v>
      </c>
      <c r="L64" s="77">
        <f t="shared" si="29"/>
        <v>0</v>
      </c>
      <c r="M64" s="94">
        <f t="shared" si="29"/>
        <v>0</v>
      </c>
      <c r="N64" s="77">
        <f t="shared" si="29"/>
        <v>0</v>
      </c>
      <c r="O64" s="113">
        <f t="shared" si="29"/>
        <v>0</v>
      </c>
      <c r="P64" s="77">
        <f t="shared" si="29"/>
        <v>0</v>
      </c>
      <c r="Q64" s="77">
        <f t="shared" si="29"/>
        <v>0</v>
      </c>
      <c r="R64" s="77">
        <f t="shared" si="29"/>
        <v>0</v>
      </c>
    </row>
    <row r="65" spans="1:18" ht="51" hidden="1">
      <c r="A65" s="17"/>
      <c r="B65" s="5"/>
      <c r="C65" s="65" t="s">
        <v>478</v>
      </c>
      <c r="D65" s="40"/>
      <c r="E65" s="132" t="s">
        <v>480</v>
      </c>
      <c r="F65" s="77">
        <f>F66</f>
        <v>218.3</v>
      </c>
      <c r="G65" s="77">
        <f t="shared" si="29"/>
        <v>218.3</v>
      </c>
      <c r="H65" s="77">
        <f t="shared" si="29"/>
        <v>0</v>
      </c>
      <c r="I65" s="77">
        <f t="shared" si="29"/>
        <v>0</v>
      </c>
      <c r="J65" s="77">
        <f t="shared" si="29"/>
        <v>0</v>
      </c>
      <c r="K65" s="77">
        <f t="shared" si="29"/>
        <v>0</v>
      </c>
      <c r="L65" s="77">
        <f t="shared" si="29"/>
        <v>0</v>
      </c>
      <c r="M65" s="94">
        <f t="shared" si="29"/>
        <v>0</v>
      </c>
      <c r="N65" s="77">
        <f t="shared" si="29"/>
        <v>0</v>
      </c>
      <c r="O65" s="113">
        <f t="shared" si="29"/>
        <v>0</v>
      </c>
      <c r="P65" s="77">
        <f t="shared" si="29"/>
        <v>0</v>
      </c>
      <c r="Q65" s="77">
        <f t="shared" si="29"/>
        <v>0</v>
      </c>
      <c r="R65" s="77">
        <f t="shared" si="29"/>
        <v>0</v>
      </c>
    </row>
    <row r="66" spans="1:18" ht="12.75" hidden="1">
      <c r="A66" s="17"/>
      <c r="B66" s="5"/>
      <c r="C66" s="65"/>
      <c r="D66" s="40" t="s">
        <v>9</v>
      </c>
      <c r="E66" s="66" t="s">
        <v>37</v>
      </c>
      <c r="F66" s="77">
        <v>218.3</v>
      </c>
      <c r="G66" s="91">
        <f>F66+SUM(H66:R66)</f>
        <v>218.3</v>
      </c>
      <c r="H66" s="67"/>
      <c r="I66" s="67"/>
      <c r="J66" s="68"/>
      <c r="K66" s="68"/>
      <c r="L66" s="67"/>
      <c r="M66" s="69"/>
      <c r="N66" s="67"/>
      <c r="O66" s="50"/>
      <c r="P66" s="67"/>
      <c r="Q66" s="67"/>
      <c r="R66" s="67"/>
    </row>
    <row r="67" spans="1:18" ht="76.5" hidden="1">
      <c r="A67" s="17"/>
      <c r="B67" s="5"/>
      <c r="C67" s="62" t="s">
        <v>509</v>
      </c>
      <c r="D67" s="40"/>
      <c r="E67" s="133" t="s">
        <v>508</v>
      </c>
      <c r="F67" s="93">
        <f>F68</f>
        <v>0</v>
      </c>
      <c r="G67" s="93">
        <f aca="true" t="shared" si="30" ref="G67:R68">G68</f>
        <v>0</v>
      </c>
      <c r="H67" s="93">
        <f t="shared" si="30"/>
        <v>0</v>
      </c>
      <c r="I67" s="93">
        <f t="shared" si="30"/>
        <v>0</v>
      </c>
      <c r="J67" s="93">
        <f t="shared" si="30"/>
        <v>0</v>
      </c>
      <c r="K67" s="77">
        <f t="shared" si="30"/>
        <v>0</v>
      </c>
      <c r="L67" s="77">
        <f t="shared" si="30"/>
        <v>0</v>
      </c>
      <c r="M67" s="94">
        <f t="shared" si="30"/>
        <v>0</v>
      </c>
      <c r="N67" s="77">
        <f t="shared" si="30"/>
        <v>0</v>
      </c>
      <c r="O67" s="113">
        <f t="shared" si="30"/>
        <v>0</v>
      </c>
      <c r="P67" s="77">
        <f t="shared" si="30"/>
        <v>0</v>
      </c>
      <c r="Q67" s="77">
        <f t="shared" si="30"/>
        <v>0</v>
      </c>
      <c r="R67" s="77">
        <f t="shared" si="30"/>
        <v>0</v>
      </c>
    </row>
    <row r="68" spans="1:18" ht="76.5" hidden="1">
      <c r="A68" s="17"/>
      <c r="B68" s="5"/>
      <c r="C68" s="65" t="s">
        <v>510</v>
      </c>
      <c r="D68" s="40"/>
      <c r="E68" s="132" t="s">
        <v>508</v>
      </c>
      <c r="F68" s="77">
        <f>F69</f>
        <v>0</v>
      </c>
      <c r="G68" s="77">
        <f t="shared" si="30"/>
        <v>0</v>
      </c>
      <c r="H68" s="77">
        <f t="shared" si="30"/>
        <v>0</v>
      </c>
      <c r="I68" s="77">
        <f t="shared" si="30"/>
        <v>0</v>
      </c>
      <c r="J68" s="77">
        <f t="shared" si="30"/>
        <v>0</v>
      </c>
      <c r="K68" s="68"/>
      <c r="L68" s="67"/>
      <c r="M68" s="69"/>
      <c r="N68" s="67"/>
      <c r="O68" s="50"/>
      <c r="P68" s="67"/>
      <c r="Q68" s="67"/>
      <c r="R68" s="67"/>
    </row>
    <row r="69" spans="1:18" ht="12.75" hidden="1">
      <c r="A69" s="17"/>
      <c r="B69" s="5"/>
      <c r="C69" s="65"/>
      <c r="D69" s="40" t="s">
        <v>9</v>
      </c>
      <c r="E69" s="66" t="s">
        <v>37</v>
      </c>
      <c r="F69" s="77"/>
      <c r="G69" s="91">
        <f>F69+SUM(H69:R69)</f>
        <v>0</v>
      </c>
      <c r="H69" s="67"/>
      <c r="I69" s="67"/>
      <c r="J69" s="68"/>
      <c r="K69" s="68"/>
      <c r="L69" s="67"/>
      <c r="M69" s="69"/>
      <c r="N69" s="67"/>
      <c r="O69" s="50"/>
      <c r="P69" s="67"/>
      <c r="Q69" s="67"/>
      <c r="R69" s="67"/>
    </row>
    <row r="70" spans="1:18" ht="12.75" hidden="1">
      <c r="A70" s="17"/>
      <c r="B70" s="5" t="s">
        <v>534</v>
      </c>
      <c r="C70" s="62"/>
      <c r="D70" s="11"/>
      <c r="E70" s="111" t="s">
        <v>535</v>
      </c>
      <c r="F70" s="93">
        <f>F71</f>
        <v>4235.3</v>
      </c>
      <c r="G70" s="93">
        <f aca="true" t="shared" si="31" ref="G70:R72">G71</f>
        <v>4235.3</v>
      </c>
      <c r="H70" s="93">
        <f t="shared" si="31"/>
        <v>0</v>
      </c>
      <c r="I70" s="93">
        <f t="shared" si="31"/>
        <v>0</v>
      </c>
      <c r="J70" s="93">
        <f t="shared" si="31"/>
        <v>0</v>
      </c>
      <c r="K70" s="93">
        <f t="shared" si="31"/>
        <v>0</v>
      </c>
      <c r="L70" s="93">
        <f t="shared" si="31"/>
        <v>0</v>
      </c>
      <c r="M70" s="93">
        <f t="shared" si="31"/>
        <v>0</v>
      </c>
      <c r="N70" s="93">
        <f t="shared" si="31"/>
        <v>0</v>
      </c>
      <c r="O70" s="182">
        <f t="shared" si="31"/>
        <v>0</v>
      </c>
      <c r="P70" s="93">
        <f t="shared" si="31"/>
        <v>0</v>
      </c>
      <c r="Q70" s="93">
        <f t="shared" si="31"/>
        <v>0</v>
      </c>
      <c r="R70" s="93">
        <f t="shared" si="31"/>
        <v>0</v>
      </c>
    </row>
    <row r="71" spans="1:18" ht="12.75" hidden="1">
      <c r="A71" s="17"/>
      <c r="B71" s="17"/>
      <c r="C71" s="62" t="s">
        <v>530</v>
      </c>
      <c r="D71" s="11"/>
      <c r="E71" s="133" t="s">
        <v>532</v>
      </c>
      <c r="F71" s="93">
        <f>F72</f>
        <v>4235.3</v>
      </c>
      <c r="G71" s="93">
        <f t="shared" si="31"/>
        <v>4235.3</v>
      </c>
      <c r="H71" s="93">
        <f t="shared" si="31"/>
        <v>0</v>
      </c>
      <c r="I71" s="93">
        <f t="shared" si="31"/>
        <v>0</v>
      </c>
      <c r="J71" s="93">
        <f t="shared" si="31"/>
        <v>0</v>
      </c>
      <c r="K71" s="93">
        <f t="shared" si="31"/>
        <v>0</v>
      </c>
      <c r="L71" s="93">
        <f t="shared" si="31"/>
        <v>0</v>
      </c>
      <c r="M71" s="93">
        <f t="shared" si="31"/>
        <v>0</v>
      </c>
      <c r="N71" s="93">
        <f t="shared" si="31"/>
        <v>0</v>
      </c>
      <c r="O71" s="182">
        <f t="shared" si="31"/>
        <v>0</v>
      </c>
      <c r="P71" s="93">
        <f t="shared" si="31"/>
        <v>0</v>
      </c>
      <c r="Q71" s="93">
        <f t="shared" si="31"/>
        <v>0</v>
      </c>
      <c r="R71" s="93">
        <f t="shared" si="31"/>
        <v>0</v>
      </c>
    </row>
    <row r="72" spans="1:18" ht="12.75" hidden="1">
      <c r="A72" s="17"/>
      <c r="B72" s="17"/>
      <c r="C72" s="65" t="s">
        <v>531</v>
      </c>
      <c r="D72" s="40"/>
      <c r="E72" s="132" t="s">
        <v>533</v>
      </c>
      <c r="F72" s="77">
        <f>F73</f>
        <v>4235.3</v>
      </c>
      <c r="G72" s="77">
        <f t="shared" si="31"/>
        <v>4235.3</v>
      </c>
      <c r="H72" s="77">
        <f t="shared" si="31"/>
        <v>0</v>
      </c>
      <c r="I72" s="77">
        <f t="shared" si="31"/>
        <v>0</v>
      </c>
      <c r="J72" s="77">
        <f t="shared" si="31"/>
        <v>0</v>
      </c>
      <c r="K72" s="77">
        <f t="shared" si="31"/>
        <v>0</v>
      </c>
      <c r="L72" s="77">
        <f t="shared" si="31"/>
        <v>0</v>
      </c>
      <c r="M72" s="77">
        <f t="shared" si="31"/>
        <v>0</v>
      </c>
      <c r="N72" s="77">
        <f t="shared" si="31"/>
        <v>0</v>
      </c>
      <c r="O72" s="113">
        <f t="shared" si="31"/>
        <v>0</v>
      </c>
      <c r="P72" s="77">
        <f t="shared" si="31"/>
        <v>0</v>
      </c>
      <c r="Q72" s="77">
        <f t="shared" si="31"/>
        <v>0</v>
      </c>
      <c r="R72" s="77">
        <f t="shared" si="31"/>
        <v>0</v>
      </c>
    </row>
    <row r="73" spans="1:18" ht="25.5" hidden="1">
      <c r="A73" s="17"/>
      <c r="B73" s="17"/>
      <c r="C73" s="65"/>
      <c r="D73" s="40" t="s">
        <v>3</v>
      </c>
      <c r="E73" s="66" t="s">
        <v>95</v>
      </c>
      <c r="F73" s="77">
        <v>4235.3</v>
      </c>
      <c r="G73" s="91">
        <f>F73+SUM(H73:R73)</f>
        <v>4235.3</v>
      </c>
      <c r="H73" s="67"/>
      <c r="I73" s="67"/>
      <c r="J73" s="68"/>
      <c r="K73" s="68"/>
      <c r="L73" s="67"/>
      <c r="M73" s="69"/>
      <c r="N73" s="67"/>
      <c r="O73" s="50"/>
      <c r="P73" s="67"/>
      <c r="Q73" s="67"/>
      <c r="R73" s="67"/>
    </row>
    <row r="74" spans="1:18" s="54" customFormat="1" ht="12.75" hidden="1">
      <c r="A74" s="5"/>
      <c r="B74" s="5" t="s">
        <v>84</v>
      </c>
      <c r="C74" s="5"/>
      <c r="D74" s="5"/>
      <c r="E74" s="13" t="s">
        <v>39</v>
      </c>
      <c r="F74" s="118">
        <f>F80+F98+F108+F75</f>
        <v>1733.8</v>
      </c>
      <c r="G74" s="118">
        <f aca="true" t="shared" si="32" ref="G74:O74">G80+G98+G108+G75</f>
        <v>1733.8</v>
      </c>
      <c r="H74" s="118">
        <f t="shared" si="32"/>
        <v>0</v>
      </c>
      <c r="I74" s="118">
        <f t="shared" si="32"/>
        <v>0</v>
      </c>
      <c r="J74" s="118">
        <f t="shared" si="32"/>
        <v>0</v>
      </c>
      <c r="K74" s="118">
        <f t="shared" si="32"/>
        <v>0</v>
      </c>
      <c r="L74" s="118">
        <f t="shared" si="32"/>
        <v>0</v>
      </c>
      <c r="M74" s="129">
        <f t="shared" si="32"/>
        <v>0</v>
      </c>
      <c r="N74" s="118">
        <f t="shared" si="32"/>
        <v>0</v>
      </c>
      <c r="O74" s="183">
        <f t="shared" si="32"/>
        <v>0</v>
      </c>
      <c r="P74" s="118">
        <f>P80+P98+P108+P75</f>
        <v>0</v>
      </c>
      <c r="Q74" s="118">
        <f>Q80+Q98+Q108+Q75</f>
        <v>0</v>
      </c>
      <c r="R74" s="118">
        <f>R80+R98+R108+R75</f>
        <v>0</v>
      </c>
    </row>
    <row r="75" spans="1:18" s="54" customFormat="1" ht="51" hidden="1">
      <c r="A75" s="5"/>
      <c r="B75" s="5"/>
      <c r="C75" s="62" t="s">
        <v>172</v>
      </c>
      <c r="D75" s="11"/>
      <c r="E75" s="59" t="s">
        <v>107</v>
      </c>
      <c r="F75" s="118">
        <f>F76</f>
        <v>0</v>
      </c>
      <c r="G75" s="118">
        <f aca="true" t="shared" si="33" ref="G75:R78">G76</f>
        <v>0</v>
      </c>
      <c r="H75" s="118">
        <f t="shared" si="33"/>
        <v>0</v>
      </c>
      <c r="I75" s="118">
        <f t="shared" si="33"/>
        <v>0</v>
      </c>
      <c r="J75" s="118">
        <f t="shared" si="33"/>
        <v>0</v>
      </c>
      <c r="K75" s="118">
        <f t="shared" si="33"/>
        <v>0</v>
      </c>
      <c r="L75" s="118">
        <f t="shared" si="33"/>
        <v>0</v>
      </c>
      <c r="M75" s="129">
        <f t="shared" si="33"/>
        <v>0</v>
      </c>
      <c r="N75" s="118">
        <f t="shared" si="33"/>
        <v>0</v>
      </c>
      <c r="O75" s="183">
        <f t="shared" si="33"/>
        <v>0</v>
      </c>
      <c r="P75" s="118">
        <f t="shared" si="33"/>
        <v>0</v>
      </c>
      <c r="Q75" s="118">
        <f t="shared" si="33"/>
        <v>0</v>
      </c>
      <c r="R75" s="118">
        <f t="shared" si="33"/>
        <v>0</v>
      </c>
    </row>
    <row r="76" spans="1:18" s="54" customFormat="1" ht="25.5" hidden="1">
      <c r="A76" s="5"/>
      <c r="B76" s="5"/>
      <c r="C76" s="80" t="s">
        <v>173</v>
      </c>
      <c r="D76" s="40"/>
      <c r="E76" s="60" t="s">
        <v>108</v>
      </c>
      <c r="F76" s="118">
        <f>F77</f>
        <v>0</v>
      </c>
      <c r="G76" s="99">
        <f t="shared" si="33"/>
        <v>0</v>
      </c>
      <c r="H76" s="99">
        <f t="shared" si="33"/>
        <v>0</v>
      </c>
      <c r="I76" s="99">
        <f t="shared" si="33"/>
        <v>0</v>
      </c>
      <c r="J76" s="99">
        <f t="shared" si="33"/>
        <v>0</v>
      </c>
      <c r="K76" s="99">
        <f t="shared" si="33"/>
        <v>0</v>
      </c>
      <c r="L76" s="99">
        <f t="shared" si="33"/>
        <v>0</v>
      </c>
      <c r="M76" s="94">
        <f t="shared" si="33"/>
        <v>0</v>
      </c>
      <c r="N76" s="99">
        <f t="shared" si="33"/>
        <v>0</v>
      </c>
      <c r="O76" s="184">
        <f t="shared" si="33"/>
        <v>0</v>
      </c>
      <c r="P76" s="99">
        <f t="shared" si="33"/>
        <v>0</v>
      </c>
      <c r="Q76" s="99">
        <f t="shared" si="33"/>
        <v>0</v>
      </c>
      <c r="R76" s="99">
        <f t="shared" si="33"/>
        <v>0</v>
      </c>
    </row>
    <row r="77" spans="1:18" s="54" customFormat="1" ht="25.5" hidden="1">
      <c r="A77" s="5"/>
      <c r="B77" s="5"/>
      <c r="C77" s="65" t="s">
        <v>174</v>
      </c>
      <c r="D77" s="40"/>
      <c r="E77" s="56" t="s">
        <v>176</v>
      </c>
      <c r="F77" s="118">
        <f>F78</f>
        <v>0</v>
      </c>
      <c r="G77" s="99">
        <f t="shared" si="33"/>
        <v>0</v>
      </c>
      <c r="H77" s="99">
        <f t="shared" si="33"/>
        <v>0</v>
      </c>
      <c r="I77" s="99">
        <f t="shared" si="33"/>
        <v>0</v>
      </c>
      <c r="J77" s="99">
        <f t="shared" si="33"/>
        <v>0</v>
      </c>
      <c r="K77" s="99">
        <f t="shared" si="33"/>
        <v>0</v>
      </c>
      <c r="L77" s="99">
        <f t="shared" si="33"/>
        <v>0</v>
      </c>
      <c r="M77" s="94">
        <f t="shared" si="33"/>
        <v>0</v>
      </c>
      <c r="N77" s="99">
        <f t="shared" si="33"/>
        <v>0</v>
      </c>
      <c r="O77" s="184">
        <f t="shared" si="33"/>
        <v>0</v>
      </c>
      <c r="P77" s="99">
        <f t="shared" si="33"/>
        <v>0</v>
      </c>
      <c r="Q77" s="99">
        <f t="shared" si="33"/>
        <v>0</v>
      </c>
      <c r="R77" s="99">
        <f t="shared" si="33"/>
        <v>0</v>
      </c>
    </row>
    <row r="78" spans="1:18" s="54" customFormat="1" ht="25.5" hidden="1">
      <c r="A78" s="5"/>
      <c r="B78" s="5"/>
      <c r="C78" s="65" t="s">
        <v>175</v>
      </c>
      <c r="D78" s="40"/>
      <c r="E78" s="56" t="s">
        <v>177</v>
      </c>
      <c r="F78" s="118">
        <f>F79</f>
        <v>0</v>
      </c>
      <c r="G78" s="99">
        <f t="shared" si="33"/>
        <v>0</v>
      </c>
      <c r="H78" s="99">
        <f t="shared" si="33"/>
        <v>0</v>
      </c>
      <c r="I78" s="99">
        <f t="shared" si="33"/>
        <v>0</v>
      </c>
      <c r="J78" s="99">
        <f t="shared" si="33"/>
        <v>0</v>
      </c>
      <c r="K78" s="99">
        <f t="shared" si="33"/>
        <v>0</v>
      </c>
      <c r="L78" s="99">
        <f t="shared" si="33"/>
        <v>0</v>
      </c>
      <c r="M78" s="94">
        <f t="shared" si="33"/>
        <v>0</v>
      </c>
      <c r="N78" s="99">
        <f t="shared" si="33"/>
        <v>0</v>
      </c>
      <c r="O78" s="184">
        <f t="shared" si="33"/>
        <v>0</v>
      </c>
      <c r="P78" s="99">
        <f t="shared" si="33"/>
        <v>0</v>
      </c>
      <c r="Q78" s="99">
        <f t="shared" si="33"/>
        <v>0</v>
      </c>
      <c r="R78" s="99">
        <f t="shared" si="33"/>
        <v>0</v>
      </c>
    </row>
    <row r="79" spans="1:18" s="54" customFormat="1" ht="25.5" hidden="1">
      <c r="A79" s="5"/>
      <c r="B79" s="5"/>
      <c r="C79" s="65"/>
      <c r="D79" s="40" t="s">
        <v>3</v>
      </c>
      <c r="E79" s="66" t="s">
        <v>95</v>
      </c>
      <c r="F79" s="118"/>
      <c r="G79" s="91">
        <f>F79+SUM(H79:R79)</f>
        <v>0</v>
      </c>
      <c r="H79" s="99"/>
      <c r="I79" s="99"/>
      <c r="J79" s="99"/>
      <c r="K79" s="99"/>
      <c r="L79" s="99"/>
      <c r="M79" s="94"/>
      <c r="N79" s="99"/>
      <c r="O79" s="184"/>
      <c r="P79" s="99"/>
      <c r="Q79" s="99"/>
      <c r="R79" s="99"/>
    </row>
    <row r="80" spans="1:18" s="54" customFormat="1" ht="51" hidden="1">
      <c r="A80" s="5"/>
      <c r="B80" s="5"/>
      <c r="C80" s="62" t="s">
        <v>237</v>
      </c>
      <c r="D80" s="11"/>
      <c r="E80" s="59" t="s">
        <v>115</v>
      </c>
      <c r="F80" s="93">
        <f>F81+F84+F87+F91</f>
        <v>375</v>
      </c>
      <c r="G80" s="93">
        <f aca="true" t="shared" si="34" ref="G80:R80">G81+G84+G87+G91</f>
        <v>375</v>
      </c>
      <c r="H80" s="71">
        <f t="shared" si="34"/>
        <v>0</v>
      </c>
      <c r="I80" s="71">
        <f t="shared" si="34"/>
        <v>0</v>
      </c>
      <c r="J80" s="71">
        <f t="shared" si="34"/>
        <v>0</v>
      </c>
      <c r="K80" s="71">
        <f t="shared" si="34"/>
        <v>0</v>
      </c>
      <c r="L80" s="71">
        <f t="shared" si="34"/>
        <v>0</v>
      </c>
      <c r="M80" s="75">
        <f t="shared" si="34"/>
        <v>0</v>
      </c>
      <c r="N80" s="71">
        <f t="shared" si="34"/>
        <v>0</v>
      </c>
      <c r="O80" s="49">
        <f t="shared" si="34"/>
        <v>0</v>
      </c>
      <c r="P80" s="71">
        <f t="shared" si="34"/>
        <v>0</v>
      </c>
      <c r="Q80" s="71">
        <f t="shared" si="34"/>
        <v>0</v>
      </c>
      <c r="R80" s="71">
        <f t="shared" si="34"/>
        <v>0</v>
      </c>
    </row>
    <row r="81" spans="1:18" s="54" customFormat="1" ht="38.25" hidden="1">
      <c r="A81" s="5"/>
      <c r="B81" s="5"/>
      <c r="C81" s="80" t="s">
        <v>238</v>
      </c>
      <c r="D81" s="40"/>
      <c r="E81" s="60" t="s">
        <v>240</v>
      </c>
      <c r="F81" s="77">
        <f>F82</f>
        <v>35</v>
      </c>
      <c r="G81" s="77">
        <f aca="true" t="shared" si="35" ref="G81:R82">G82</f>
        <v>35</v>
      </c>
      <c r="H81" s="67">
        <f t="shared" si="35"/>
        <v>0</v>
      </c>
      <c r="I81" s="67">
        <f t="shared" si="35"/>
        <v>0</v>
      </c>
      <c r="J81" s="67">
        <f t="shared" si="35"/>
        <v>0</v>
      </c>
      <c r="K81" s="67">
        <f t="shared" si="35"/>
        <v>0</v>
      </c>
      <c r="L81" s="67">
        <f t="shared" si="35"/>
        <v>0</v>
      </c>
      <c r="M81" s="69">
        <f t="shared" si="35"/>
        <v>0</v>
      </c>
      <c r="N81" s="67">
        <f t="shared" si="35"/>
        <v>0</v>
      </c>
      <c r="O81" s="50">
        <f t="shared" si="35"/>
        <v>0</v>
      </c>
      <c r="P81" s="67">
        <f t="shared" si="35"/>
        <v>0</v>
      </c>
      <c r="Q81" s="67">
        <f t="shared" si="35"/>
        <v>0</v>
      </c>
      <c r="R81" s="67">
        <f t="shared" si="35"/>
        <v>0</v>
      </c>
    </row>
    <row r="82" spans="1:18" s="54" customFormat="1" ht="38.25" hidden="1">
      <c r="A82" s="5"/>
      <c r="B82" s="5"/>
      <c r="C82" s="65" t="s">
        <v>239</v>
      </c>
      <c r="D82" s="40"/>
      <c r="E82" s="56" t="s">
        <v>241</v>
      </c>
      <c r="F82" s="77">
        <f>F83</f>
        <v>35</v>
      </c>
      <c r="G82" s="77">
        <f t="shared" si="35"/>
        <v>35</v>
      </c>
      <c r="H82" s="67">
        <f t="shared" si="35"/>
        <v>0</v>
      </c>
      <c r="I82" s="67">
        <f t="shared" si="35"/>
        <v>0</v>
      </c>
      <c r="J82" s="67">
        <f t="shared" si="35"/>
        <v>0</v>
      </c>
      <c r="K82" s="67">
        <f t="shared" si="35"/>
        <v>0</v>
      </c>
      <c r="L82" s="67">
        <f t="shared" si="35"/>
        <v>0</v>
      </c>
      <c r="M82" s="69">
        <f t="shared" si="35"/>
        <v>0</v>
      </c>
      <c r="N82" s="67">
        <f t="shared" si="35"/>
        <v>0</v>
      </c>
      <c r="O82" s="50">
        <f t="shared" si="35"/>
        <v>0</v>
      </c>
      <c r="P82" s="67">
        <f t="shared" si="35"/>
        <v>0</v>
      </c>
      <c r="Q82" s="67">
        <f t="shared" si="35"/>
        <v>0</v>
      </c>
      <c r="R82" s="67">
        <f t="shared" si="35"/>
        <v>0</v>
      </c>
    </row>
    <row r="83" spans="1:18" s="54" customFormat="1" ht="12.75" hidden="1">
      <c r="A83" s="5"/>
      <c r="B83" s="5"/>
      <c r="C83" s="65"/>
      <c r="D83" s="40" t="s">
        <v>4</v>
      </c>
      <c r="E83" s="66" t="s">
        <v>5</v>
      </c>
      <c r="F83" s="77">
        <v>35</v>
      </c>
      <c r="G83" s="91">
        <f>F83+SUM(H83:R83)</f>
        <v>35</v>
      </c>
      <c r="H83" s="67"/>
      <c r="I83" s="67"/>
      <c r="J83" s="68"/>
      <c r="K83" s="68"/>
      <c r="L83" s="67"/>
      <c r="M83" s="69"/>
      <c r="N83" s="67"/>
      <c r="O83" s="50"/>
      <c r="P83" s="67"/>
      <c r="Q83" s="67"/>
      <c r="R83" s="67"/>
    </row>
    <row r="84" spans="1:18" s="54" customFormat="1" ht="38.25" hidden="1">
      <c r="A84" s="5"/>
      <c r="B84" s="5"/>
      <c r="C84" s="80" t="s">
        <v>242</v>
      </c>
      <c r="D84" s="97"/>
      <c r="E84" s="60" t="s">
        <v>244</v>
      </c>
      <c r="F84" s="77">
        <f>F85</f>
        <v>50</v>
      </c>
      <c r="G84" s="77">
        <f aca="true" t="shared" si="36" ref="G84:R85">G85</f>
        <v>50</v>
      </c>
      <c r="H84" s="67">
        <f t="shared" si="36"/>
        <v>0</v>
      </c>
      <c r="I84" s="67">
        <f t="shared" si="36"/>
        <v>0</v>
      </c>
      <c r="J84" s="67">
        <f t="shared" si="36"/>
        <v>0</v>
      </c>
      <c r="K84" s="67">
        <f t="shared" si="36"/>
        <v>0</v>
      </c>
      <c r="L84" s="67">
        <f t="shared" si="36"/>
        <v>0</v>
      </c>
      <c r="M84" s="69">
        <f t="shared" si="36"/>
        <v>0</v>
      </c>
      <c r="N84" s="67">
        <f t="shared" si="36"/>
        <v>0</v>
      </c>
      <c r="O84" s="50">
        <f t="shared" si="36"/>
        <v>0</v>
      </c>
      <c r="P84" s="67">
        <f t="shared" si="36"/>
        <v>0</v>
      </c>
      <c r="Q84" s="67">
        <f t="shared" si="36"/>
        <v>0</v>
      </c>
      <c r="R84" s="67">
        <f t="shared" si="36"/>
        <v>0</v>
      </c>
    </row>
    <row r="85" spans="1:18" s="54" customFormat="1" ht="25.5" hidden="1">
      <c r="A85" s="5"/>
      <c r="B85" s="5"/>
      <c r="C85" s="65" t="s">
        <v>243</v>
      </c>
      <c r="D85" s="40"/>
      <c r="E85" s="56" t="s">
        <v>245</v>
      </c>
      <c r="F85" s="77">
        <f>F86</f>
        <v>50</v>
      </c>
      <c r="G85" s="77">
        <f t="shared" si="36"/>
        <v>50</v>
      </c>
      <c r="H85" s="67">
        <f t="shared" si="36"/>
        <v>0</v>
      </c>
      <c r="I85" s="67">
        <f t="shared" si="36"/>
        <v>0</v>
      </c>
      <c r="J85" s="67">
        <f t="shared" si="36"/>
        <v>0</v>
      </c>
      <c r="K85" s="67">
        <f t="shared" si="36"/>
        <v>0</v>
      </c>
      <c r="L85" s="67">
        <f t="shared" si="36"/>
        <v>0</v>
      </c>
      <c r="M85" s="69">
        <f t="shared" si="36"/>
        <v>0</v>
      </c>
      <c r="N85" s="67">
        <f t="shared" si="36"/>
        <v>0</v>
      </c>
      <c r="O85" s="50">
        <f t="shared" si="36"/>
        <v>0</v>
      </c>
      <c r="P85" s="67">
        <f t="shared" si="36"/>
        <v>0</v>
      </c>
      <c r="Q85" s="67">
        <f t="shared" si="36"/>
        <v>0</v>
      </c>
      <c r="R85" s="67">
        <f t="shared" si="36"/>
        <v>0</v>
      </c>
    </row>
    <row r="86" spans="1:18" s="54" customFormat="1" ht="25.5" hidden="1">
      <c r="A86" s="5"/>
      <c r="B86" s="5"/>
      <c r="C86" s="65"/>
      <c r="D86" s="40" t="s">
        <v>3</v>
      </c>
      <c r="E86" s="66" t="s">
        <v>95</v>
      </c>
      <c r="F86" s="77">
        <v>50</v>
      </c>
      <c r="G86" s="91">
        <f>F86+SUM(H86:R86)</f>
        <v>50</v>
      </c>
      <c r="H86" s="67"/>
      <c r="I86" s="67"/>
      <c r="J86" s="68"/>
      <c r="K86" s="68"/>
      <c r="L86" s="67"/>
      <c r="M86" s="69"/>
      <c r="N86" s="67"/>
      <c r="O86" s="50"/>
      <c r="P86" s="67"/>
      <c r="Q86" s="67"/>
      <c r="R86" s="67"/>
    </row>
    <row r="87" spans="1:18" s="54" customFormat="1" ht="25.5" hidden="1">
      <c r="A87" s="5"/>
      <c r="B87" s="5"/>
      <c r="C87" s="80" t="s">
        <v>246</v>
      </c>
      <c r="D87" s="40"/>
      <c r="E87" s="60" t="s">
        <v>116</v>
      </c>
      <c r="F87" s="77">
        <f>F88</f>
        <v>0</v>
      </c>
      <c r="G87" s="77">
        <f aca="true" t="shared" si="37" ref="G87:R89">G88</f>
        <v>0</v>
      </c>
      <c r="H87" s="67">
        <f t="shared" si="37"/>
        <v>0</v>
      </c>
      <c r="I87" s="67">
        <f t="shared" si="37"/>
        <v>0</v>
      </c>
      <c r="J87" s="67">
        <f t="shared" si="37"/>
        <v>0</v>
      </c>
      <c r="K87" s="67">
        <f t="shared" si="37"/>
        <v>0</v>
      </c>
      <c r="L87" s="67">
        <f t="shared" si="37"/>
        <v>0</v>
      </c>
      <c r="M87" s="69">
        <f t="shared" si="37"/>
        <v>0</v>
      </c>
      <c r="N87" s="67">
        <f t="shared" si="37"/>
        <v>0</v>
      </c>
      <c r="O87" s="50">
        <f t="shared" si="37"/>
        <v>0</v>
      </c>
      <c r="P87" s="67">
        <f t="shared" si="37"/>
        <v>0</v>
      </c>
      <c r="Q87" s="67">
        <f t="shared" si="37"/>
        <v>0</v>
      </c>
      <c r="R87" s="67">
        <f t="shared" si="37"/>
        <v>0</v>
      </c>
    </row>
    <row r="88" spans="1:18" s="54" customFormat="1" ht="38.25" hidden="1">
      <c r="A88" s="5"/>
      <c r="B88" s="5"/>
      <c r="C88" s="65" t="s">
        <v>247</v>
      </c>
      <c r="D88" s="40"/>
      <c r="E88" s="56" t="s">
        <v>249</v>
      </c>
      <c r="F88" s="77">
        <f>F89</f>
        <v>0</v>
      </c>
      <c r="G88" s="77">
        <f t="shared" si="37"/>
        <v>0</v>
      </c>
      <c r="H88" s="67">
        <f t="shared" si="37"/>
        <v>0</v>
      </c>
      <c r="I88" s="67">
        <f t="shared" si="37"/>
        <v>0</v>
      </c>
      <c r="J88" s="67">
        <f t="shared" si="37"/>
        <v>0</v>
      </c>
      <c r="K88" s="67">
        <f t="shared" si="37"/>
        <v>0</v>
      </c>
      <c r="L88" s="67">
        <f t="shared" si="37"/>
        <v>0</v>
      </c>
      <c r="M88" s="69">
        <f t="shared" si="37"/>
        <v>0</v>
      </c>
      <c r="N88" s="67">
        <f t="shared" si="37"/>
        <v>0</v>
      </c>
      <c r="O88" s="50">
        <f t="shared" si="37"/>
        <v>0</v>
      </c>
      <c r="P88" s="67">
        <f t="shared" si="37"/>
        <v>0</v>
      </c>
      <c r="Q88" s="67">
        <f t="shared" si="37"/>
        <v>0</v>
      </c>
      <c r="R88" s="67">
        <f t="shared" si="37"/>
        <v>0</v>
      </c>
    </row>
    <row r="89" spans="1:18" s="54" customFormat="1" ht="25.5" hidden="1">
      <c r="A89" s="5"/>
      <c r="B89" s="5"/>
      <c r="C89" s="65" t="s">
        <v>248</v>
      </c>
      <c r="D89" s="40"/>
      <c r="E89" s="56" t="s">
        <v>250</v>
      </c>
      <c r="F89" s="77">
        <f>F90</f>
        <v>0</v>
      </c>
      <c r="G89" s="77">
        <f t="shared" si="37"/>
        <v>0</v>
      </c>
      <c r="H89" s="67">
        <f t="shared" si="37"/>
        <v>0</v>
      </c>
      <c r="I89" s="67">
        <f t="shared" si="37"/>
        <v>0</v>
      </c>
      <c r="J89" s="67">
        <f t="shared" si="37"/>
        <v>0</v>
      </c>
      <c r="K89" s="67">
        <f t="shared" si="37"/>
        <v>0</v>
      </c>
      <c r="L89" s="67">
        <f t="shared" si="37"/>
        <v>0</v>
      </c>
      <c r="M89" s="69">
        <f t="shared" si="37"/>
        <v>0</v>
      </c>
      <c r="N89" s="67">
        <f t="shared" si="37"/>
        <v>0</v>
      </c>
      <c r="O89" s="50">
        <f t="shared" si="37"/>
        <v>0</v>
      </c>
      <c r="P89" s="67">
        <f t="shared" si="37"/>
        <v>0</v>
      </c>
      <c r="Q89" s="67">
        <f t="shared" si="37"/>
        <v>0</v>
      </c>
      <c r="R89" s="67">
        <f t="shared" si="37"/>
        <v>0</v>
      </c>
    </row>
    <row r="90" spans="1:18" ht="25.5" hidden="1">
      <c r="A90" s="17"/>
      <c r="B90" s="17"/>
      <c r="C90" s="65"/>
      <c r="D90" s="40" t="s">
        <v>3</v>
      </c>
      <c r="E90" s="66" t="s">
        <v>95</v>
      </c>
      <c r="F90" s="77"/>
      <c r="G90" s="91">
        <f>F90+SUM(H90:R90)</f>
        <v>0</v>
      </c>
      <c r="H90" s="67"/>
      <c r="I90" s="67"/>
      <c r="J90" s="68"/>
      <c r="K90" s="68"/>
      <c r="L90" s="67"/>
      <c r="M90" s="69"/>
      <c r="N90" s="67"/>
      <c r="O90" s="50"/>
      <c r="P90" s="67"/>
      <c r="Q90" s="67"/>
      <c r="R90" s="67"/>
    </row>
    <row r="91" spans="1:18" ht="51" hidden="1">
      <c r="A91" s="17"/>
      <c r="B91" s="17"/>
      <c r="C91" s="80" t="s">
        <v>251</v>
      </c>
      <c r="D91" s="40"/>
      <c r="E91" s="60" t="s">
        <v>117</v>
      </c>
      <c r="F91" s="77">
        <f>F92+F95</f>
        <v>290</v>
      </c>
      <c r="G91" s="77">
        <f aca="true" t="shared" si="38" ref="G91:R91">G92+G95</f>
        <v>290</v>
      </c>
      <c r="H91" s="77">
        <f t="shared" si="38"/>
        <v>0</v>
      </c>
      <c r="I91" s="77">
        <f t="shared" si="38"/>
        <v>0</v>
      </c>
      <c r="J91" s="77">
        <f t="shared" si="38"/>
        <v>0</v>
      </c>
      <c r="K91" s="77">
        <f t="shared" si="38"/>
        <v>0</v>
      </c>
      <c r="L91" s="77">
        <f t="shared" si="38"/>
        <v>0</v>
      </c>
      <c r="M91" s="94">
        <f t="shared" si="38"/>
        <v>0</v>
      </c>
      <c r="N91" s="77">
        <f t="shared" si="38"/>
        <v>0</v>
      </c>
      <c r="O91" s="113">
        <f t="shared" si="38"/>
        <v>0</v>
      </c>
      <c r="P91" s="77">
        <f t="shared" si="38"/>
        <v>0</v>
      </c>
      <c r="Q91" s="77">
        <f t="shared" si="38"/>
        <v>0</v>
      </c>
      <c r="R91" s="77">
        <f t="shared" si="38"/>
        <v>0</v>
      </c>
    </row>
    <row r="92" spans="1:18" ht="51" hidden="1">
      <c r="A92" s="17"/>
      <c r="B92" s="17"/>
      <c r="C92" s="65" t="s">
        <v>252</v>
      </c>
      <c r="D92" s="40"/>
      <c r="E92" s="66" t="s">
        <v>525</v>
      </c>
      <c r="F92" s="77">
        <f>F93</f>
        <v>290</v>
      </c>
      <c r="G92" s="77">
        <f aca="true" t="shared" si="39" ref="G92:R93">G93</f>
        <v>290</v>
      </c>
      <c r="H92" s="77">
        <f t="shared" si="39"/>
        <v>0</v>
      </c>
      <c r="I92" s="77">
        <f t="shared" si="39"/>
        <v>0</v>
      </c>
      <c r="J92" s="77">
        <f t="shared" si="39"/>
        <v>0</v>
      </c>
      <c r="K92" s="77">
        <f t="shared" si="39"/>
        <v>0</v>
      </c>
      <c r="L92" s="77">
        <f t="shared" si="39"/>
        <v>0</v>
      </c>
      <c r="M92" s="94">
        <f t="shared" si="39"/>
        <v>0</v>
      </c>
      <c r="N92" s="77">
        <f t="shared" si="39"/>
        <v>0</v>
      </c>
      <c r="O92" s="113">
        <f t="shared" si="39"/>
        <v>0</v>
      </c>
      <c r="P92" s="77">
        <f t="shared" si="39"/>
        <v>0</v>
      </c>
      <c r="Q92" s="77">
        <f t="shared" si="39"/>
        <v>0</v>
      </c>
      <c r="R92" s="77">
        <f t="shared" si="39"/>
        <v>0</v>
      </c>
    </row>
    <row r="93" spans="1:18" ht="76.5" hidden="1">
      <c r="A93" s="17"/>
      <c r="B93" s="17"/>
      <c r="C93" s="65" t="s">
        <v>253</v>
      </c>
      <c r="D93" s="40"/>
      <c r="E93" s="66" t="s">
        <v>526</v>
      </c>
      <c r="F93" s="77">
        <f>F94</f>
        <v>290</v>
      </c>
      <c r="G93" s="77">
        <f t="shared" si="39"/>
        <v>290</v>
      </c>
      <c r="H93" s="77">
        <f t="shared" si="39"/>
        <v>0</v>
      </c>
      <c r="I93" s="77">
        <f t="shared" si="39"/>
        <v>0</v>
      </c>
      <c r="J93" s="77">
        <f t="shared" si="39"/>
        <v>0</v>
      </c>
      <c r="K93" s="77">
        <f t="shared" si="39"/>
        <v>0</v>
      </c>
      <c r="L93" s="77">
        <f t="shared" si="39"/>
        <v>0</v>
      </c>
      <c r="M93" s="94">
        <f t="shared" si="39"/>
        <v>0</v>
      </c>
      <c r="N93" s="77">
        <f t="shared" si="39"/>
        <v>0</v>
      </c>
      <c r="O93" s="113">
        <f t="shared" si="39"/>
        <v>0</v>
      </c>
      <c r="P93" s="77">
        <f t="shared" si="39"/>
        <v>0</v>
      </c>
      <c r="Q93" s="77">
        <f t="shared" si="39"/>
        <v>0</v>
      </c>
      <c r="R93" s="77">
        <f t="shared" si="39"/>
        <v>0</v>
      </c>
    </row>
    <row r="94" spans="1:18" ht="25.5" hidden="1">
      <c r="A94" s="17"/>
      <c r="B94" s="17"/>
      <c r="C94" s="65"/>
      <c r="D94" s="40" t="s">
        <v>3</v>
      </c>
      <c r="E94" s="66" t="s">
        <v>95</v>
      </c>
      <c r="F94" s="77">
        <f>290</f>
        <v>290</v>
      </c>
      <c r="G94" s="91">
        <f>F94+SUM(H94:R94)</f>
        <v>290</v>
      </c>
      <c r="H94" s="67"/>
      <c r="I94" s="67"/>
      <c r="J94" s="67"/>
      <c r="K94" s="67"/>
      <c r="L94" s="67"/>
      <c r="M94" s="69"/>
      <c r="N94" s="67"/>
      <c r="O94" s="50"/>
      <c r="P94" s="67"/>
      <c r="Q94" s="67"/>
      <c r="R94" s="67"/>
    </row>
    <row r="95" spans="1:18" ht="12.75" hidden="1">
      <c r="A95" s="17"/>
      <c r="B95" s="17"/>
      <c r="C95" s="65"/>
      <c r="D95" s="40"/>
      <c r="E95" s="56"/>
      <c r="F95" s="77">
        <f>F96</f>
        <v>0</v>
      </c>
      <c r="G95" s="77">
        <f aca="true" t="shared" si="40" ref="G95:R95">G96</f>
        <v>0</v>
      </c>
      <c r="H95" s="77">
        <f t="shared" si="40"/>
        <v>0</v>
      </c>
      <c r="I95" s="77">
        <f t="shared" si="40"/>
        <v>0</v>
      </c>
      <c r="J95" s="77">
        <f t="shared" si="40"/>
        <v>0</v>
      </c>
      <c r="K95" s="77">
        <f t="shared" si="40"/>
        <v>0</v>
      </c>
      <c r="L95" s="77">
        <f t="shared" si="40"/>
        <v>0</v>
      </c>
      <c r="M95" s="94">
        <f t="shared" si="40"/>
        <v>0</v>
      </c>
      <c r="N95" s="77">
        <f t="shared" si="40"/>
        <v>0</v>
      </c>
      <c r="O95" s="113">
        <f t="shared" si="40"/>
        <v>0</v>
      </c>
      <c r="P95" s="77">
        <f t="shared" si="40"/>
        <v>0</v>
      </c>
      <c r="Q95" s="77">
        <f t="shared" si="40"/>
        <v>0</v>
      </c>
      <c r="R95" s="77">
        <f t="shared" si="40"/>
        <v>0</v>
      </c>
    </row>
    <row r="96" spans="1:18" ht="12.75" hidden="1">
      <c r="A96" s="17"/>
      <c r="B96" s="17"/>
      <c r="C96" s="65"/>
      <c r="D96" s="40"/>
      <c r="E96" s="56"/>
      <c r="F96" s="77">
        <f aca="true" t="shared" si="41" ref="F96:R96">F97</f>
        <v>0</v>
      </c>
      <c r="G96" s="77">
        <f t="shared" si="41"/>
        <v>0</v>
      </c>
      <c r="H96" s="77">
        <f t="shared" si="41"/>
        <v>0</v>
      </c>
      <c r="I96" s="77">
        <f t="shared" si="41"/>
        <v>0</v>
      </c>
      <c r="J96" s="77">
        <f t="shared" si="41"/>
        <v>0</v>
      </c>
      <c r="K96" s="77">
        <f t="shared" si="41"/>
        <v>0</v>
      </c>
      <c r="L96" s="77">
        <f t="shared" si="41"/>
        <v>0</v>
      </c>
      <c r="M96" s="94">
        <f t="shared" si="41"/>
        <v>0</v>
      </c>
      <c r="N96" s="77">
        <f t="shared" si="41"/>
        <v>0</v>
      </c>
      <c r="O96" s="113">
        <f t="shared" si="41"/>
        <v>0</v>
      </c>
      <c r="P96" s="77">
        <f t="shared" si="41"/>
        <v>0</v>
      </c>
      <c r="Q96" s="77">
        <f t="shared" si="41"/>
        <v>0</v>
      </c>
      <c r="R96" s="77">
        <f t="shared" si="41"/>
        <v>0</v>
      </c>
    </row>
    <row r="97" spans="1:18" ht="12.75" hidden="1">
      <c r="A97" s="17"/>
      <c r="B97" s="17"/>
      <c r="C97" s="65"/>
      <c r="D97" s="40"/>
      <c r="E97" s="66"/>
      <c r="F97" s="77"/>
      <c r="G97" s="91">
        <f>F97+SUM(H97:R97)</f>
        <v>0</v>
      </c>
      <c r="H97" s="67"/>
      <c r="I97" s="67"/>
      <c r="J97" s="68"/>
      <c r="K97" s="68"/>
      <c r="L97" s="67"/>
      <c r="M97" s="69"/>
      <c r="N97" s="67"/>
      <c r="O97" s="50"/>
      <c r="P97" s="67"/>
      <c r="Q97" s="67"/>
      <c r="R97" s="67"/>
    </row>
    <row r="98" spans="1:18" ht="51" hidden="1">
      <c r="A98" s="17"/>
      <c r="B98" s="17"/>
      <c r="C98" s="62" t="s">
        <v>259</v>
      </c>
      <c r="D98" s="11"/>
      <c r="E98" s="59" t="s">
        <v>118</v>
      </c>
      <c r="F98" s="93">
        <f>F99+F105</f>
        <v>742</v>
      </c>
      <c r="G98" s="93">
        <f aca="true" t="shared" si="42" ref="G98:R98">G99+G105</f>
        <v>742</v>
      </c>
      <c r="H98" s="71">
        <f t="shared" si="42"/>
        <v>0</v>
      </c>
      <c r="I98" s="71">
        <f t="shared" si="42"/>
        <v>0</v>
      </c>
      <c r="J98" s="71">
        <f t="shared" si="42"/>
        <v>0</v>
      </c>
      <c r="K98" s="71">
        <f t="shared" si="42"/>
        <v>0</v>
      </c>
      <c r="L98" s="71">
        <f t="shared" si="42"/>
        <v>0</v>
      </c>
      <c r="M98" s="75">
        <f t="shared" si="42"/>
        <v>0</v>
      </c>
      <c r="N98" s="71">
        <f t="shared" si="42"/>
        <v>0</v>
      </c>
      <c r="O98" s="49">
        <f t="shared" si="42"/>
        <v>0</v>
      </c>
      <c r="P98" s="71">
        <f t="shared" si="42"/>
        <v>0</v>
      </c>
      <c r="Q98" s="71">
        <f t="shared" si="42"/>
        <v>0</v>
      </c>
      <c r="R98" s="71">
        <f t="shared" si="42"/>
        <v>0</v>
      </c>
    </row>
    <row r="99" spans="1:18" ht="25.5" hidden="1">
      <c r="A99" s="17"/>
      <c r="B99" s="17"/>
      <c r="C99" s="80" t="s">
        <v>260</v>
      </c>
      <c r="D99" s="97"/>
      <c r="E99" s="60" t="s">
        <v>262</v>
      </c>
      <c r="F99" s="77">
        <f>F100+F103</f>
        <v>660</v>
      </c>
      <c r="G99" s="77">
        <f aca="true" t="shared" si="43" ref="G99:R99">G100+G103</f>
        <v>660</v>
      </c>
      <c r="H99" s="77">
        <f t="shared" si="43"/>
        <v>0</v>
      </c>
      <c r="I99" s="77">
        <f t="shared" si="43"/>
        <v>0</v>
      </c>
      <c r="J99" s="77">
        <f t="shared" si="43"/>
        <v>0</v>
      </c>
      <c r="K99" s="77">
        <f t="shared" si="43"/>
        <v>0</v>
      </c>
      <c r="L99" s="77">
        <f t="shared" si="43"/>
        <v>0</v>
      </c>
      <c r="M99" s="77">
        <f t="shared" si="43"/>
        <v>0</v>
      </c>
      <c r="N99" s="77">
        <f t="shared" si="43"/>
        <v>0</v>
      </c>
      <c r="O99" s="77">
        <f t="shared" si="43"/>
        <v>0</v>
      </c>
      <c r="P99" s="77">
        <f t="shared" si="43"/>
        <v>0</v>
      </c>
      <c r="Q99" s="77">
        <f t="shared" si="43"/>
        <v>0</v>
      </c>
      <c r="R99" s="77">
        <f t="shared" si="43"/>
        <v>0</v>
      </c>
    </row>
    <row r="100" spans="1:18" ht="25.5" hidden="1">
      <c r="A100" s="17"/>
      <c r="B100" s="17"/>
      <c r="C100" s="65" t="s">
        <v>261</v>
      </c>
      <c r="D100" s="40"/>
      <c r="E100" s="56" t="s">
        <v>263</v>
      </c>
      <c r="F100" s="77">
        <f>F101+F102</f>
        <v>600</v>
      </c>
      <c r="G100" s="77">
        <f aca="true" t="shared" si="44" ref="G100:R100">G101+G102</f>
        <v>600</v>
      </c>
      <c r="H100" s="67">
        <f t="shared" si="44"/>
        <v>0</v>
      </c>
      <c r="I100" s="67">
        <f t="shared" si="44"/>
        <v>0</v>
      </c>
      <c r="J100" s="67">
        <f t="shared" si="44"/>
        <v>0</v>
      </c>
      <c r="K100" s="67">
        <f t="shared" si="44"/>
        <v>0</v>
      </c>
      <c r="L100" s="67">
        <f t="shared" si="44"/>
        <v>0</v>
      </c>
      <c r="M100" s="69">
        <f t="shared" si="44"/>
        <v>0</v>
      </c>
      <c r="N100" s="67">
        <f t="shared" si="44"/>
        <v>0</v>
      </c>
      <c r="O100" s="50">
        <f t="shared" si="44"/>
        <v>0</v>
      </c>
      <c r="P100" s="67">
        <f t="shared" si="44"/>
        <v>0</v>
      </c>
      <c r="Q100" s="67">
        <f t="shared" si="44"/>
        <v>0</v>
      </c>
      <c r="R100" s="67">
        <f t="shared" si="44"/>
        <v>0</v>
      </c>
    </row>
    <row r="101" spans="1:18" ht="25.5" hidden="1">
      <c r="A101" s="17"/>
      <c r="B101" s="17"/>
      <c r="C101" s="65"/>
      <c r="D101" s="40" t="s">
        <v>3</v>
      </c>
      <c r="E101" s="66" t="s">
        <v>95</v>
      </c>
      <c r="F101" s="77"/>
      <c r="G101" s="91">
        <f>F101+SUM(H101:R101)</f>
        <v>0</v>
      </c>
      <c r="H101" s="67"/>
      <c r="I101" s="67"/>
      <c r="J101" s="68"/>
      <c r="K101" s="68"/>
      <c r="L101" s="67"/>
      <c r="M101" s="69"/>
      <c r="N101" s="67"/>
      <c r="O101" s="50"/>
      <c r="P101" s="67"/>
      <c r="Q101" s="67"/>
      <c r="R101" s="67"/>
    </row>
    <row r="102" spans="1:18" ht="12.75" hidden="1">
      <c r="A102" s="17"/>
      <c r="B102" s="17"/>
      <c r="C102" s="65"/>
      <c r="D102" s="40" t="s">
        <v>4</v>
      </c>
      <c r="E102" s="66" t="s">
        <v>5</v>
      </c>
      <c r="F102" s="95">
        <v>600</v>
      </c>
      <c r="G102" s="91">
        <f>F102+SUM(H102:R102)</f>
        <v>600</v>
      </c>
      <c r="H102" s="67"/>
      <c r="I102" s="67"/>
      <c r="J102" s="68"/>
      <c r="K102" s="68"/>
      <c r="L102" s="67"/>
      <c r="M102" s="69"/>
      <c r="N102" s="67"/>
      <c r="O102" s="50"/>
      <c r="P102" s="67"/>
      <c r="Q102" s="67"/>
      <c r="R102" s="67"/>
    </row>
    <row r="103" spans="1:18" ht="12.75" hidden="1">
      <c r="A103" s="17"/>
      <c r="B103" s="17"/>
      <c r="C103" s="65" t="s">
        <v>544</v>
      </c>
      <c r="D103" s="40"/>
      <c r="E103" s="66" t="s">
        <v>545</v>
      </c>
      <c r="F103" s="95">
        <f>F104</f>
        <v>60</v>
      </c>
      <c r="G103" s="95">
        <f aca="true" t="shared" si="45" ref="G103:R103">G104</f>
        <v>60</v>
      </c>
      <c r="H103" s="95">
        <f t="shared" si="45"/>
        <v>0</v>
      </c>
      <c r="I103" s="95">
        <f t="shared" si="45"/>
        <v>0</v>
      </c>
      <c r="J103" s="95">
        <f t="shared" si="45"/>
        <v>0</v>
      </c>
      <c r="K103" s="95">
        <f t="shared" si="45"/>
        <v>0</v>
      </c>
      <c r="L103" s="95">
        <f t="shared" si="45"/>
        <v>0</v>
      </c>
      <c r="M103" s="95">
        <f t="shared" si="45"/>
        <v>0</v>
      </c>
      <c r="N103" s="95">
        <f t="shared" si="45"/>
        <v>0</v>
      </c>
      <c r="O103" s="95">
        <f t="shared" si="45"/>
        <v>0</v>
      </c>
      <c r="P103" s="95">
        <f t="shared" si="45"/>
        <v>0</v>
      </c>
      <c r="Q103" s="95">
        <f t="shared" si="45"/>
        <v>0</v>
      </c>
      <c r="R103" s="95">
        <f t="shared" si="45"/>
        <v>0</v>
      </c>
    </row>
    <row r="104" spans="1:18" ht="12.75" hidden="1">
      <c r="A104" s="17"/>
      <c r="B104" s="17"/>
      <c r="C104" s="65"/>
      <c r="D104" s="40" t="s">
        <v>4</v>
      </c>
      <c r="E104" s="66" t="s">
        <v>5</v>
      </c>
      <c r="F104" s="95">
        <v>60</v>
      </c>
      <c r="G104" s="91">
        <f>F104+SUM(H104:R104)</f>
        <v>60</v>
      </c>
      <c r="H104" s="67"/>
      <c r="I104" s="67"/>
      <c r="J104" s="68"/>
      <c r="K104" s="68"/>
      <c r="L104" s="67"/>
      <c r="M104" s="69"/>
      <c r="N104" s="67"/>
      <c r="O104" s="50"/>
      <c r="P104" s="67"/>
      <c r="Q104" s="67"/>
      <c r="R104" s="67"/>
    </row>
    <row r="105" spans="1:18" ht="25.5" hidden="1">
      <c r="A105" s="17"/>
      <c r="B105" s="17"/>
      <c r="C105" s="97" t="s">
        <v>264</v>
      </c>
      <c r="D105" s="97"/>
      <c r="E105" s="60" t="s">
        <v>119</v>
      </c>
      <c r="F105" s="77">
        <f>F106</f>
        <v>82</v>
      </c>
      <c r="G105" s="77">
        <f aca="true" t="shared" si="46" ref="G105:R106">G106</f>
        <v>82</v>
      </c>
      <c r="H105" s="67">
        <f t="shared" si="46"/>
        <v>0</v>
      </c>
      <c r="I105" s="67">
        <f t="shared" si="46"/>
        <v>0</v>
      </c>
      <c r="J105" s="67">
        <f t="shared" si="46"/>
        <v>0</v>
      </c>
      <c r="K105" s="67">
        <f t="shared" si="46"/>
        <v>0</v>
      </c>
      <c r="L105" s="67">
        <f t="shared" si="46"/>
        <v>0</v>
      </c>
      <c r="M105" s="69">
        <f t="shared" si="46"/>
        <v>0</v>
      </c>
      <c r="N105" s="67">
        <f t="shared" si="46"/>
        <v>0</v>
      </c>
      <c r="O105" s="50">
        <f t="shared" si="46"/>
        <v>0</v>
      </c>
      <c r="P105" s="67">
        <f t="shared" si="46"/>
        <v>0</v>
      </c>
      <c r="Q105" s="67">
        <f t="shared" si="46"/>
        <v>0</v>
      </c>
      <c r="R105" s="67">
        <f t="shared" si="46"/>
        <v>0</v>
      </c>
    </row>
    <row r="106" spans="1:18" ht="38.25" hidden="1">
      <c r="A106" s="17"/>
      <c r="B106" s="17"/>
      <c r="C106" s="40" t="s">
        <v>265</v>
      </c>
      <c r="D106" s="40"/>
      <c r="E106" s="56" t="s">
        <v>266</v>
      </c>
      <c r="F106" s="77">
        <f>F107</f>
        <v>82</v>
      </c>
      <c r="G106" s="77">
        <f t="shared" si="46"/>
        <v>82</v>
      </c>
      <c r="H106" s="67">
        <f t="shared" si="46"/>
        <v>0</v>
      </c>
      <c r="I106" s="67">
        <f t="shared" si="46"/>
        <v>0</v>
      </c>
      <c r="J106" s="67">
        <f t="shared" si="46"/>
        <v>0</v>
      </c>
      <c r="K106" s="67">
        <f t="shared" si="46"/>
        <v>0</v>
      </c>
      <c r="L106" s="67">
        <f t="shared" si="46"/>
        <v>0</v>
      </c>
      <c r="M106" s="69">
        <f t="shared" si="46"/>
        <v>0</v>
      </c>
      <c r="N106" s="67">
        <f t="shared" si="46"/>
        <v>0</v>
      </c>
      <c r="O106" s="50">
        <f t="shared" si="46"/>
        <v>0</v>
      </c>
      <c r="P106" s="67">
        <f t="shared" si="46"/>
        <v>0</v>
      </c>
      <c r="Q106" s="67">
        <f t="shared" si="46"/>
        <v>0</v>
      </c>
      <c r="R106" s="67">
        <f t="shared" si="46"/>
        <v>0</v>
      </c>
    </row>
    <row r="107" spans="1:18" ht="25.5" hidden="1">
      <c r="A107" s="17"/>
      <c r="B107" s="17"/>
      <c r="C107" s="65"/>
      <c r="D107" s="40" t="s">
        <v>11</v>
      </c>
      <c r="E107" s="66" t="s">
        <v>12</v>
      </c>
      <c r="F107" s="77">
        <v>82</v>
      </c>
      <c r="G107" s="91">
        <f>F107+SUM(H107:R107)</f>
        <v>82</v>
      </c>
      <c r="H107" s="67"/>
      <c r="I107" s="67"/>
      <c r="J107" s="68"/>
      <c r="K107" s="68"/>
      <c r="L107" s="67"/>
      <c r="M107" s="69"/>
      <c r="N107" s="67"/>
      <c r="O107" s="50"/>
      <c r="P107" s="67"/>
      <c r="Q107" s="67"/>
      <c r="R107" s="67"/>
    </row>
    <row r="108" spans="1:18" ht="25.5" hidden="1">
      <c r="A108" s="17"/>
      <c r="B108" s="17"/>
      <c r="C108" s="62" t="s">
        <v>413</v>
      </c>
      <c r="D108" s="11"/>
      <c r="E108" s="82" t="s">
        <v>140</v>
      </c>
      <c r="F108" s="93">
        <f>F109+F112+F115+F117</f>
        <v>616.8</v>
      </c>
      <c r="G108" s="93">
        <f>G109+G112+G115+G117</f>
        <v>616.8</v>
      </c>
      <c r="H108" s="93">
        <f aca="true" t="shared" si="47" ref="H108:R108">H109+H112+H115+H117</f>
        <v>0</v>
      </c>
      <c r="I108" s="93">
        <f t="shared" si="47"/>
        <v>0</v>
      </c>
      <c r="J108" s="93">
        <f t="shared" si="47"/>
        <v>0</v>
      </c>
      <c r="K108" s="93">
        <f t="shared" si="47"/>
        <v>0</v>
      </c>
      <c r="L108" s="93">
        <f t="shared" si="47"/>
        <v>0</v>
      </c>
      <c r="M108" s="93">
        <f t="shared" si="47"/>
        <v>0</v>
      </c>
      <c r="N108" s="93">
        <f t="shared" si="47"/>
        <v>0</v>
      </c>
      <c r="O108" s="182">
        <f t="shared" si="47"/>
        <v>0</v>
      </c>
      <c r="P108" s="93">
        <f t="shared" si="47"/>
        <v>0</v>
      </c>
      <c r="Q108" s="93">
        <f t="shared" si="47"/>
        <v>0</v>
      </c>
      <c r="R108" s="93">
        <f t="shared" si="47"/>
        <v>0</v>
      </c>
    </row>
    <row r="109" spans="1:18" ht="38.25" hidden="1">
      <c r="A109" s="17"/>
      <c r="B109" s="17"/>
      <c r="C109" s="65" t="s">
        <v>414</v>
      </c>
      <c r="D109" s="40"/>
      <c r="E109" s="56" t="s">
        <v>468</v>
      </c>
      <c r="F109" s="77">
        <f>F111</f>
        <v>0</v>
      </c>
      <c r="G109" s="77">
        <f>G111+G110</f>
        <v>0</v>
      </c>
      <c r="H109" s="77">
        <f aca="true" t="shared" si="48" ref="H109:N109">H111+H110</f>
        <v>0</v>
      </c>
      <c r="I109" s="77">
        <f t="shared" si="48"/>
        <v>0</v>
      </c>
      <c r="J109" s="77">
        <f t="shared" si="48"/>
        <v>0</v>
      </c>
      <c r="K109" s="77">
        <f t="shared" si="48"/>
        <v>0</v>
      </c>
      <c r="L109" s="77">
        <f t="shared" si="48"/>
        <v>0</v>
      </c>
      <c r="M109" s="94">
        <f t="shared" si="48"/>
        <v>0</v>
      </c>
      <c r="N109" s="77">
        <f t="shared" si="48"/>
        <v>0</v>
      </c>
      <c r="O109" s="50">
        <f>O111</f>
        <v>0</v>
      </c>
      <c r="P109" s="67">
        <f>P111</f>
        <v>0</v>
      </c>
      <c r="Q109" s="67">
        <f>Q111</f>
        <v>0</v>
      </c>
      <c r="R109" s="67">
        <f>R111</f>
        <v>0</v>
      </c>
    </row>
    <row r="110" spans="1:18" ht="25.5" hidden="1">
      <c r="A110" s="17"/>
      <c r="B110" s="17"/>
      <c r="C110" s="65"/>
      <c r="D110" s="40" t="s">
        <v>3</v>
      </c>
      <c r="E110" s="66" t="s">
        <v>95</v>
      </c>
      <c r="F110" s="77"/>
      <c r="G110" s="91">
        <f>F110+SUM(H110:R110)</f>
        <v>0</v>
      </c>
      <c r="H110" s="67"/>
      <c r="I110" s="67"/>
      <c r="J110" s="67"/>
      <c r="K110" s="67"/>
      <c r="L110" s="67"/>
      <c r="M110" s="69"/>
      <c r="N110" s="67"/>
      <c r="O110" s="50"/>
      <c r="P110" s="67"/>
      <c r="Q110" s="67"/>
      <c r="R110" s="67"/>
    </row>
    <row r="111" spans="1:18" ht="12.75" hidden="1">
      <c r="A111" s="17"/>
      <c r="B111" s="17"/>
      <c r="C111" s="55"/>
      <c r="D111" s="40" t="s">
        <v>4</v>
      </c>
      <c r="E111" s="66" t="s">
        <v>5</v>
      </c>
      <c r="F111" s="77"/>
      <c r="G111" s="91">
        <f>F111+SUM(H111:R111)</f>
        <v>0</v>
      </c>
      <c r="H111" s="67"/>
      <c r="I111" s="67"/>
      <c r="J111" s="67"/>
      <c r="K111" s="67"/>
      <c r="L111" s="67"/>
      <c r="M111" s="69"/>
      <c r="N111" s="67"/>
      <c r="O111" s="50"/>
      <c r="P111" s="67"/>
      <c r="Q111" s="67"/>
      <c r="R111" s="67"/>
    </row>
    <row r="112" spans="1:18" ht="38.25" hidden="1">
      <c r="A112" s="17"/>
      <c r="B112" s="17"/>
      <c r="C112" s="65" t="s">
        <v>415</v>
      </c>
      <c r="D112" s="55"/>
      <c r="E112" s="81" t="s">
        <v>100</v>
      </c>
      <c r="F112" s="77">
        <f>F113+F114</f>
        <v>195</v>
      </c>
      <c r="G112" s="77">
        <f aca="true" t="shared" si="49" ref="G112:R112">G113+G114</f>
        <v>195</v>
      </c>
      <c r="H112" s="67">
        <f t="shared" si="49"/>
        <v>0</v>
      </c>
      <c r="I112" s="67">
        <f t="shared" si="49"/>
        <v>0</v>
      </c>
      <c r="J112" s="67">
        <f t="shared" si="49"/>
        <v>0</v>
      </c>
      <c r="K112" s="67">
        <f t="shared" si="49"/>
        <v>0</v>
      </c>
      <c r="L112" s="67">
        <f t="shared" si="49"/>
        <v>0</v>
      </c>
      <c r="M112" s="69">
        <f t="shared" si="49"/>
        <v>0</v>
      </c>
      <c r="N112" s="67">
        <f t="shared" si="49"/>
        <v>0</v>
      </c>
      <c r="O112" s="50">
        <f t="shared" si="49"/>
        <v>0</v>
      </c>
      <c r="P112" s="67">
        <f t="shared" si="49"/>
        <v>0</v>
      </c>
      <c r="Q112" s="67">
        <f t="shared" si="49"/>
        <v>0</v>
      </c>
      <c r="R112" s="67">
        <f t="shared" si="49"/>
        <v>0</v>
      </c>
    </row>
    <row r="113" spans="1:18" ht="12.75" hidden="1">
      <c r="A113" s="17"/>
      <c r="B113" s="17"/>
      <c r="C113" s="65"/>
      <c r="D113" s="40" t="s">
        <v>6</v>
      </c>
      <c r="E113" s="66" t="s">
        <v>7</v>
      </c>
      <c r="F113" s="77">
        <v>150</v>
      </c>
      <c r="G113" s="91">
        <f>F113+SUM(H113:R113)</f>
        <v>150</v>
      </c>
      <c r="H113" s="67"/>
      <c r="I113" s="67"/>
      <c r="J113" s="67"/>
      <c r="K113" s="67"/>
      <c r="L113" s="67"/>
      <c r="M113" s="69"/>
      <c r="N113" s="67"/>
      <c r="O113" s="50"/>
      <c r="P113" s="67"/>
      <c r="Q113" s="67"/>
      <c r="R113" s="67"/>
    </row>
    <row r="114" spans="1:18" ht="12.75" hidden="1">
      <c r="A114" s="17"/>
      <c r="B114" s="17"/>
      <c r="C114" s="65"/>
      <c r="D114" s="40" t="s">
        <v>4</v>
      </c>
      <c r="E114" s="66" t="s">
        <v>5</v>
      </c>
      <c r="F114" s="77">
        <v>45</v>
      </c>
      <c r="G114" s="91">
        <f>F114+SUM(H114:R114)</f>
        <v>45</v>
      </c>
      <c r="H114" s="67"/>
      <c r="I114" s="67"/>
      <c r="J114" s="67"/>
      <c r="K114" s="67"/>
      <c r="L114" s="67"/>
      <c r="M114" s="69"/>
      <c r="N114" s="67"/>
      <c r="O114" s="50"/>
      <c r="P114" s="67"/>
      <c r="Q114" s="67"/>
      <c r="R114" s="67"/>
    </row>
    <row r="115" spans="1:18" ht="12.75" hidden="1">
      <c r="A115" s="17"/>
      <c r="B115" s="17"/>
      <c r="C115" s="65" t="s">
        <v>416</v>
      </c>
      <c r="D115" s="40"/>
      <c r="E115" s="103" t="s">
        <v>96</v>
      </c>
      <c r="F115" s="77">
        <f>F116</f>
        <v>85</v>
      </c>
      <c r="G115" s="77">
        <f aca="true" t="shared" si="50" ref="G115:R115">G116</f>
        <v>85</v>
      </c>
      <c r="H115" s="67">
        <f t="shared" si="50"/>
        <v>0</v>
      </c>
      <c r="I115" s="67">
        <f t="shared" si="50"/>
        <v>0</v>
      </c>
      <c r="J115" s="67">
        <f t="shared" si="50"/>
        <v>0</v>
      </c>
      <c r="K115" s="67">
        <f t="shared" si="50"/>
        <v>0</v>
      </c>
      <c r="L115" s="67">
        <f t="shared" si="50"/>
        <v>0</v>
      </c>
      <c r="M115" s="69">
        <f t="shared" si="50"/>
        <v>0</v>
      </c>
      <c r="N115" s="67">
        <f t="shared" si="50"/>
        <v>0</v>
      </c>
      <c r="O115" s="50">
        <f t="shared" si="50"/>
        <v>0</v>
      </c>
      <c r="P115" s="67">
        <f t="shared" si="50"/>
        <v>0</v>
      </c>
      <c r="Q115" s="67">
        <f t="shared" si="50"/>
        <v>0</v>
      </c>
      <c r="R115" s="67">
        <f t="shared" si="50"/>
        <v>0</v>
      </c>
    </row>
    <row r="116" spans="1:18" ht="25.5" hidden="1">
      <c r="A116" s="17"/>
      <c r="B116" s="17"/>
      <c r="C116" s="65"/>
      <c r="D116" s="40" t="s">
        <v>3</v>
      </c>
      <c r="E116" s="66" t="s">
        <v>95</v>
      </c>
      <c r="F116" s="77">
        <v>85</v>
      </c>
      <c r="G116" s="91">
        <f>F116+SUM(H116:R116)</f>
        <v>85</v>
      </c>
      <c r="H116" s="67"/>
      <c r="I116" s="67"/>
      <c r="J116" s="67"/>
      <c r="K116" s="67"/>
      <c r="L116" s="67"/>
      <c r="M116" s="69"/>
      <c r="N116" s="67"/>
      <c r="O116" s="50"/>
      <c r="P116" s="67"/>
      <c r="Q116" s="67"/>
      <c r="R116" s="67"/>
    </row>
    <row r="117" spans="1:18" ht="25.5" hidden="1">
      <c r="A117" s="17"/>
      <c r="B117" s="17"/>
      <c r="C117" s="84" t="s">
        <v>417</v>
      </c>
      <c r="D117" s="55"/>
      <c r="E117" s="103" t="s">
        <v>104</v>
      </c>
      <c r="F117" s="77">
        <f>F118</f>
        <v>336.8</v>
      </c>
      <c r="G117" s="77">
        <f aca="true" t="shared" si="51" ref="G117:R117">G118</f>
        <v>336.8</v>
      </c>
      <c r="H117" s="77">
        <f t="shared" si="51"/>
        <v>0</v>
      </c>
      <c r="I117" s="77">
        <f t="shared" si="51"/>
        <v>0</v>
      </c>
      <c r="J117" s="77">
        <f t="shared" si="51"/>
        <v>0</v>
      </c>
      <c r="K117" s="77">
        <f t="shared" si="51"/>
        <v>0</v>
      </c>
      <c r="L117" s="77">
        <f t="shared" si="51"/>
        <v>0</v>
      </c>
      <c r="M117" s="94">
        <f t="shared" si="51"/>
        <v>0</v>
      </c>
      <c r="N117" s="77">
        <f t="shared" si="51"/>
        <v>0</v>
      </c>
      <c r="O117" s="113">
        <f t="shared" si="51"/>
        <v>0</v>
      </c>
      <c r="P117" s="77">
        <f t="shared" si="51"/>
        <v>0</v>
      </c>
      <c r="Q117" s="77">
        <f t="shared" si="51"/>
        <v>0</v>
      </c>
      <c r="R117" s="77">
        <f t="shared" si="51"/>
        <v>0</v>
      </c>
    </row>
    <row r="118" spans="1:18" ht="12.75" hidden="1">
      <c r="A118" s="17"/>
      <c r="B118" s="17"/>
      <c r="C118" s="65"/>
      <c r="D118" s="40" t="s">
        <v>6</v>
      </c>
      <c r="E118" s="66" t="s">
        <v>7</v>
      </c>
      <c r="F118" s="77">
        <v>336.8</v>
      </c>
      <c r="G118" s="91">
        <f>F118+SUM(H118:R118)</f>
        <v>336.8</v>
      </c>
      <c r="H118" s="67"/>
      <c r="I118" s="67"/>
      <c r="J118" s="67"/>
      <c r="K118" s="67"/>
      <c r="L118" s="67"/>
      <c r="M118" s="69"/>
      <c r="N118" s="67"/>
      <c r="O118" s="50"/>
      <c r="P118" s="67"/>
      <c r="Q118" s="67"/>
      <c r="R118" s="67"/>
    </row>
    <row r="119" spans="1:18" s="24" customFormat="1" ht="24" hidden="1">
      <c r="A119" s="17"/>
      <c r="B119" s="5" t="s">
        <v>40</v>
      </c>
      <c r="C119" s="18"/>
      <c r="D119" s="17"/>
      <c r="E119" s="20" t="s">
        <v>41</v>
      </c>
      <c r="F119" s="118">
        <f aca="true" t="shared" si="52" ref="F119:R119">F120+F130+F136</f>
        <v>1868</v>
      </c>
      <c r="G119" s="118">
        <f t="shared" si="52"/>
        <v>1868</v>
      </c>
      <c r="H119" s="118">
        <f t="shared" si="52"/>
        <v>0</v>
      </c>
      <c r="I119" s="118">
        <f t="shared" si="52"/>
        <v>0</v>
      </c>
      <c r="J119" s="118">
        <f t="shared" si="52"/>
        <v>0</v>
      </c>
      <c r="K119" s="118">
        <f t="shared" si="52"/>
        <v>0</v>
      </c>
      <c r="L119" s="118">
        <f t="shared" si="52"/>
        <v>0</v>
      </c>
      <c r="M119" s="120">
        <f t="shared" si="52"/>
        <v>0</v>
      </c>
      <c r="N119" s="118">
        <f t="shared" si="52"/>
        <v>0</v>
      </c>
      <c r="O119" s="183">
        <f t="shared" si="52"/>
        <v>0</v>
      </c>
      <c r="P119" s="118">
        <f t="shared" si="52"/>
        <v>0</v>
      </c>
      <c r="Q119" s="118">
        <f t="shared" si="52"/>
        <v>0</v>
      </c>
      <c r="R119" s="118">
        <f t="shared" si="52"/>
        <v>0</v>
      </c>
    </row>
    <row r="120" spans="1:18" s="24" customFormat="1" ht="36" hidden="1">
      <c r="A120" s="17"/>
      <c r="B120" s="5" t="s">
        <v>42</v>
      </c>
      <c r="C120" s="18"/>
      <c r="D120" s="17"/>
      <c r="E120" s="20" t="s">
        <v>43</v>
      </c>
      <c r="F120" s="118">
        <f>F121</f>
        <v>1683</v>
      </c>
      <c r="G120" s="118">
        <f aca="true" t="shared" si="53" ref="G120:R121">G121</f>
        <v>1683</v>
      </c>
      <c r="H120" s="118">
        <f t="shared" si="53"/>
        <v>0</v>
      </c>
      <c r="I120" s="118">
        <f t="shared" si="53"/>
        <v>0</v>
      </c>
      <c r="J120" s="118">
        <f t="shared" si="53"/>
        <v>0</v>
      </c>
      <c r="K120" s="118">
        <f t="shared" si="53"/>
        <v>0</v>
      </c>
      <c r="L120" s="118">
        <f t="shared" si="53"/>
        <v>0</v>
      </c>
      <c r="M120" s="120">
        <f t="shared" si="53"/>
        <v>0</v>
      </c>
      <c r="N120" s="118">
        <f t="shared" si="53"/>
        <v>0</v>
      </c>
      <c r="O120" s="183">
        <f t="shared" si="53"/>
        <v>0</v>
      </c>
      <c r="P120" s="118">
        <f t="shared" si="53"/>
        <v>0</v>
      </c>
      <c r="Q120" s="118">
        <f t="shared" si="53"/>
        <v>0</v>
      </c>
      <c r="R120" s="118">
        <f t="shared" si="53"/>
        <v>0</v>
      </c>
    </row>
    <row r="121" spans="1:18" s="24" customFormat="1" ht="38.25" hidden="1">
      <c r="A121" s="17"/>
      <c r="B121" s="5"/>
      <c r="C121" s="62" t="s">
        <v>198</v>
      </c>
      <c r="D121" s="11"/>
      <c r="E121" s="59" t="s">
        <v>111</v>
      </c>
      <c r="F121" s="93">
        <f>F122</f>
        <v>1683</v>
      </c>
      <c r="G121" s="93">
        <f t="shared" si="53"/>
        <v>1683</v>
      </c>
      <c r="H121" s="93">
        <f t="shared" si="53"/>
        <v>0</v>
      </c>
      <c r="I121" s="93">
        <f t="shared" si="53"/>
        <v>0</v>
      </c>
      <c r="J121" s="93">
        <f t="shared" si="53"/>
        <v>0</v>
      </c>
      <c r="K121" s="93">
        <f t="shared" si="53"/>
        <v>0</v>
      </c>
      <c r="L121" s="93">
        <f t="shared" si="53"/>
        <v>0</v>
      </c>
      <c r="M121" s="93">
        <f t="shared" si="53"/>
        <v>0</v>
      </c>
      <c r="N121" s="93">
        <f t="shared" si="53"/>
        <v>0</v>
      </c>
      <c r="O121" s="93">
        <f t="shared" si="53"/>
        <v>0</v>
      </c>
      <c r="P121" s="93">
        <f t="shared" si="53"/>
        <v>0</v>
      </c>
      <c r="Q121" s="93">
        <f t="shared" si="53"/>
        <v>0</v>
      </c>
      <c r="R121" s="93">
        <f t="shared" si="53"/>
        <v>0</v>
      </c>
    </row>
    <row r="122" spans="1:18" s="24" customFormat="1" ht="51" hidden="1">
      <c r="A122" s="17"/>
      <c r="B122" s="5"/>
      <c r="C122" s="80" t="s">
        <v>199</v>
      </c>
      <c r="D122" s="40"/>
      <c r="E122" s="60" t="s">
        <v>500</v>
      </c>
      <c r="F122" s="77">
        <f>F123</f>
        <v>1683</v>
      </c>
      <c r="G122" s="77">
        <f aca="true" t="shared" si="54" ref="G122:R122">G123</f>
        <v>1683</v>
      </c>
      <c r="H122" s="77">
        <f t="shared" si="54"/>
        <v>0</v>
      </c>
      <c r="I122" s="77">
        <f t="shared" si="54"/>
        <v>0</v>
      </c>
      <c r="J122" s="77">
        <f t="shared" si="54"/>
        <v>0</v>
      </c>
      <c r="K122" s="77">
        <f t="shared" si="54"/>
        <v>0</v>
      </c>
      <c r="L122" s="77">
        <f t="shared" si="54"/>
        <v>0</v>
      </c>
      <c r="M122" s="77">
        <f t="shared" si="54"/>
        <v>0</v>
      </c>
      <c r="N122" s="77">
        <f t="shared" si="54"/>
        <v>0</v>
      </c>
      <c r="O122" s="77">
        <f t="shared" si="54"/>
        <v>0</v>
      </c>
      <c r="P122" s="77">
        <f t="shared" si="54"/>
        <v>0</v>
      </c>
      <c r="Q122" s="77">
        <f t="shared" si="54"/>
        <v>0</v>
      </c>
      <c r="R122" s="77">
        <f t="shared" si="54"/>
        <v>0</v>
      </c>
    </row>
    <row r="123" spans="1:18" s="24" customFormat="1" ht="51" hidden="1">
      <c r="A123" s="17"/>
      <c r="B123" s="5"/>
      <c r="C123" s="65" t="s">
        <v>200</v>
      </c>
      <c r="D123" s="40"/>
      <c r="E123" s="56" t="s">
        <v>201</v>
      </c>
      <c r="F123" s="77">
        <f>F124+F126+F128</f>
        <v>1683</v>
      </c>
      <c r="G123" s="77">
        <f>G124+G126+G128</f>
        <v>1683</v>
      </c>
      <c r="H123" s="67">
        <f aca="true" t="shared" si="55" ref="H123:R123">H124+H126+H128</f>
        <v>0</v>
      </c>
      <c r="I123" s="67">
        <f t="shared" si="55"/>
        <v>0</v>
      </c>
      <c r="J123" s="67">
        <f t="shared" si="55"/>
        <v>0</v>
      </c>
      <c r="K123" s="67">
        <f t="shared" si="55"/>
        <v>0</v>
      </c>
      <c r="L123" s="67">
        <f t="shared" si="55"/>
        <v>0</v>
      </c>
      <c r="M123" s="69">
        <f t="shared" si="55"/>
        <v>0</v>
      </c>
      <c r="N123" s="67">
        <f t="shared" si="55"/>
        <v>0</v>
      </c>
      <c r="O123" s="50">
        <f t="shared" si="55"/>
        <v>0</v>
      </c>
      <c r="P123" s="67">
        <f t="shared" si="55"/>
        <v>0</v>
      </c>
      <c r="Q123" s="67">
        <f t="shared" si="55"/>
        <v>0</v>
      </c>
      <c r="R123" s="67">
        <f t="shared" si="55"/>
        <v>0</v>
      </c>
    </row>
    <row r="124" spans="1:18" s="24" customFormat="1" ht="38.25" hidden="1">
      <c r="A124" s="17"/>
      <c r="B124" s="5"/>
      <c r="C124" s="65" t="s">
        <v>202</v>
      </c>
      <c r="D124" s="40"/>
      <c r="E124" s="56" t="s">
        <v>203</v>
      </c>
      <c r="F124" s="77">
        <f>F125</f>
        <v>0</v>
      </c>
      <c r="G124" s="77">
        <f aca="true" t="shared" si="56" ref="G124:R124">G125</f>
        <v>0</v>
      </c>
      <c r="H124" s="67">
        <f t="shared" si="56"/>
        <v>0</v>
      </c>
      <c r="I124" s="67">
        <f t="shared" si="56"/>
        <v>0</v>
      </c>
      <c r="J124" s="67">
        <f t="shared" si="56"/>
        <v>0</v>
      </c>
      <c r="K124" s="67">
        <f t="shared" si="56"/>
        <v>0</v>
      </c>
      <c r="L124" s="67">
        <f t="shared" si="56"/>
        <v>0</v>
      </c>
      <c r="M124" s="69">
        <f t="shared" si="56"/>
        <v>0</v>
      </c>
      <c r="N124" s="67">
        <f t="shared" si="56"/>
        <v>0</v>
      </c>
      <c r="O124" s="50">
        <f t="shared" si="56"/>
        <v>0</v>
      </c>
      <c r="P124" s="67">
        <f t="shared" si="56"/>
        <v>0</v>
      </c>
      <c r="Q124" s="67">
        <f t="shared" si="56"/>
        <v>0</v>
      </c>
      <c r="R124" s="67">
        <f t="shared" si="56"/>
        <v>0</v>
      </c>
    </row>
    <row r="125" spans="1:18" s="21" customFormat="1" ht="28.5" customHeight="1" hidden="1">
      <c r="A125" s="5"/>
      <c r="B125" s="17"/>
      <c r="C125" s="65"/>
      <c r="D125" s="40" t="s">
        <v>3</v>
      </c>
      <c r="E125" s="66" t="s">
        <v>95</v>
      </c>
      <c r="F125" s="77"/>
      <c r="G125" s="91">
        <f>F125+SUM(H125:R125)</f>
        <v>0</v>
      </c>
      <c r="H125" s="67"/>
      <c r="I125" s="67"/>
      <c r="J125" s="68"/>
      <c r="K125" s="68"/>
      <c r="L125" s="67"/>
      <c r="M125" s="69"/>
      <c r="N125" s="67"/>
      <c r="O125" s="50"/>
      <c r="P125" s="67"/>
      <c r="Q125" s="67"/>
      <c r="R125" s="67"/>
    </row>
    <row r="126" spans="1:18" s="21" customFormat="1" ht="42.75" customHeight="1" hidden="1">
      <c r="A126" s="5"/>
      <c r="B126" s="17"/>
      <c r="C126" s="65" t="s">
        <v>204</v>
      </c>
      <c r="D126" s="40"/>
      <c r="E126" s="81" t="s">
        <v>205</v>
      </c>
      <c r="F126" s="77">
        <f>F127</f>
        <v>0</v>
      </c>
      <c r="G126" s="77">
        <f aca="true" t="shared" si="57" ref="G126:R126">G127</f>
        <v>0</v>
      </c>
      <c r="H126" s="67">
        <f t="shared" si="57"/>
        <v>0</v>
      </c>
      <c r="I126" s="67">
        <f t="shared" si="57"/>
        <v>0</v>
      </c>
      <c r="J126" s="67">
        <f t="shared" si="57"/>
        <v>0</v>
      </c>
      <c r="K126" s="67">
        <f t="shared" si="57"/>
        <v>0</v>
      </c>
      <c r="L126" s="67">
        <f t="shared" si="57"/>
        <v>0</v>
      </c>
      <c r="M126" s="69">
        <f t="shared" si="57"/>
        <v>0</v>
      </c>
      <c r="N126" s="67">
        <f t="shared" si="57"/>
        <v>0</v>
      </c>
      <c r="O126" s="50">
        <f t="shared" si="57"/>
        <v>0</v>
      </c>
      <c r="P126" s="67">
        <f t="shared" si="57"/>
        <v>0</v>
      </c>
      <c r="Q126" s="67">
        <f t="shared" si="57"/>
        <v>0</v>
      </c>
      <c r="R126" s="67">
        <f t="shared" si="57"/>
        <v>0</v>
      </c>
    </row>
    <row r="127" spans="1:18" s="21" customFormat="1" ht="36" customHeight="1" hidden="1">
      <c r="A127" s="17"/>
      <c r="B127" s="17"/>
      <c r="C127" s="65"/>
      <c r="D127" s="40" t="s">
        <v>3</v>
      </c>
      <c r="E127" s="66" t="s">
        <v>95</v>
      </c>
      <c r="F127" s="77"/>
      <c r="G127" s="91">
        <f>F127+SUM(H127:R127)</f>
        <v>0</v>
      </c>
      <c r="H127" s="67"/>
      <c r="I127" s="67"/>
      <c r="J127" s="68"/>
      <c r="K127" s="68"/>
      <c r="L127" s="67"/>
      <c r="M127" s="69"/>
      <c r="N127" s="67"/>
      <c r="O127" s="50"/>
      <c r="P127" s="67"/>
      <c r="Q127" s="67"/>
      <c r="R127" s="67"/>
    </row>
    <row r="128" spans="1:18" s="21" customFormat="1" ht="52.5" customHeight="1" hidden="1">
      <c r="A128" s="17"/>
      <c r="B128" s="17"/>
      <c r="C128" s="65" t="s">
        <v>481</v>
      </c>
      <c r="D128" s="40"/>
      <c r="E128" s="56" t="s">
        <v>589</v>
      </c>
      <c r="F128" s="77">
        <f>F129</f>
        <v>1683</v>
      </c>
      <c r="G128" s="77">
        <f aca="true" t="shared" si="58" ref="G128:R128">G129</f>
        <v>1683</v>
      </c>
      <c r="H128" s="67">
        <f t="shared" si="58"/>
        <v>0</v>
      </c>
      <c r="I128" s="67">
        <f t="shared" si="58"/>
        <v>0</v>
      </c>
      <c r="J128" s="67">
        <f t="shared" si="58"/>
        <v>0</v>
      </c>
      <c r="K128" s="67">
        <f t="shared" si="58"/>
        <v>0</v>
      </c>
      <c r="L128" s="67">
        <f t="shared" si="58"/>
        <v>0</v>
      </c>
      <c r="M128" s="69">
        <f t="shared" si="58"/>
        <v>0</v>
      </c>
      <c r="N128" s="67">
        <f t="shared" si="58"/>
        <v>0</v>
      </c>
      <c r="O128" s="50">
        <f t="shared" si="58"/>
        <v>0</v>
      </c>
      <c r="P128" s="67">
        <f t="shared" si="58"/>
        <v>0</v>
      </c>
      <c r="Q128" s="67">
        <f t="shared" si="58"/>
        <v>0</v>
      </c>
      <c r="R128" s="67">
        <f t="shared" si="58"/>
        <v>0</v>
      </c>
    </row>
    <row r="129" spans="1:18" s="21" customFormat="1" ht="27.75" customHeight="1" hidden="1">
      <c r="A129" s="17"/>
      <c r="B129" s="17"/>
      <c r="C129" s="65"/>
      <c r="D129" s="40" t="s">
        <v>9</v>
      </c>
      <c r="E129" s="107" t="s">
        <v>37</v>
      </c>
      <c r="F129" s="77">
        <v>1683</v>
      </c>
      <c r="G129" s="91">
        <f>F129+SUM(H129:R129)</f>
        <v>1683</v>
      </c>
      <c r="H129" s="67"/>
      <c r="I129" s="67"/>
      <c r="J129" s="68"/>
      <c r="K129" s="68"/>
      <c r="L129" s="67"/>
      <c r="M129" s="69"/>
      <c r="N129" s="67"/>
      <c r="O129" s="50"/>
      <c r="P129" s="67"/>
      <c r="Q129" s="67"/>
      <c r="R129" s="67"/>
    </row>
    <row r="130" spans="1:18" s="21" customFormat="1" ht="27.75" customHeight="1" hidden="1">
      <c r="A130" s="17"/>
      <c r="B130" s="5" t="s">
        <v>44</v>
      </c>
      <c r="C130" s="18"/>
      <c r="D130" s="17"/>
      <c r="E130" s="13" t="s">
        <v>45</v>
      </c>
      <c r="F130" s="93">
        <f>F131</f>
        <v>150</v>
      </c>
      <c r="G130" s="129">
        <f aca="true" t="shared" si="59" ref="G130:R131">G131</f>
        <v>150</v>
      </c>
      <c r="H130" s="93">
        <f t="shared" si="59"/>
        <v>0</v>
      </c>
      <c r="I130" s="93">
        <f t="shared" si="59"/>
        <v>0</v>
      </c>
      <c r="J130" s="93">
        <f t="shared" si="59"/>
        <v>0</v>
      </c>
      <c r="K130" s="93">
        <f t="shared" si="59"/>
        <v>0</v>
      </c>
      <c r="L130" s="93">
        <f t="shared" si="59"/>
        <v>0</v>
      </c>
      <c r="M130" s="129">
        <f t="shared" si="59"/>
        <v>0</v>
      </c>
      <c r="N130" s="93">
        <f t="shared" si="59"/>
        <v>0</v>
      </c>
      <c r="O130" s="182">
        <f t="shared" si="59"/>
        <v>0</v>
      </c>
      <c r="P130" s="93">
        <f t="shared" si="59"/>
        <v>0</v>
      </c>
      <c r="Q130" s="93">
        <f t="shared" si="59"/>
        <v>0</v>
      </c>
      <c r="R130" s="93">
        <f t="shared" si="59"/>
        <v>0</v>
      </c>
    </row>
    <row r="131" spans="1:18" s="21" customFormat="1" ht="48.75" customHeight="1" hidden="1">
      <c r="A131" s="17"/>
      <c r="B131" s="5"/>
      <c r="C131" s="62" t="s">
        <v>198</v>
      </c>
      <c r="D131" s="11"/>
      <c r="E131" s="59" t="s">
        <v>111</v>
      </c>
      <c r="F131" s="93">
        <f>F132</f>
        <v>150</v>
      </c>
      <c r="G131" s="93">
        <f t="shared" si="59"/>
        <v>150</v>
      </c>
      <c r="H131" s="93">
        <f t="shared" si="59"/>
        <v>0</v>
      </c>
      <c r="I131" s="93">
        <f t="shared" si="59"/>
        <v>0</v>
      </c>
      <c r="J131" s="93">
        <f t="shared" si="59"/>
        <v>0</v>
      </c>
      <c r="K131" s="93">
        <f t="shared" si="59"/>
        <v>0</v>
      </c>
      <c r="L131" s="93">
        <f t="shared" si="59"/>
        <v>0</v>
      </c>
      <c r="M131" s="129">
        <f t="shared" si="59"/>
        <v>0</v>
      </c>
      <c r="N131" s="93">
        <f t="shared" si="59"/>
        <v>0</v>
      </c>
      <c r="O131" s="182">
        <f t="shared" si="59"/>
        <v>0</v>
      </c>
      <c r="P131" s="93">
        <f t="shared" si="59"/>
        <v>0</v>
      </c>
      <c r="Q131" s="93">
        <f t="shared" si="59"/>
        <v>0</v>
      </c>
      <c r="R131" s="93">
        <f t="shared" si="59"/>
        <v>0</v>
      </c>
    </row>
    <row r="132" spans="1:18" s="21" customFormat="1" ht="27.75" customHeight="1" hidden="1">
      <c r="A132" s="17"/>
      <c r="B132" s="17"/>
      <c r="C132" s="80" t="s">
        <v>212</v>
      </c>
      <c r="D132" s="40"/>
      <c r="E132" s="60" t="s">
        <v>112</v>
      </c>
      <c r="F132" s="77">
        <f>F133</f>
        <v>150</v>
      </c>
      <c r="G132" s="77">
        <f aca="true" t="shared" si="60" ref="G132:R132">G133</f>
        <v>150</v>
      </c>
      <c r="H132" s="67">
        <f t="shared" si="60"/>
        <v>0</v>
      </c>
      <c r="I132" s="67">
        <f t="shared" si="60"/>
        <v>0</v>
      </c>
      <c r="J132" s="67">
        <f t="shared" si="60"/>
        <v>0</v>
      </c>
      <c r="K132" s="67">
        <f t="shared" si="60"/>
        <v>0</v>
      </c>
      <c r="L132" s="67">
        <f t="shared" si="60"/>
        <v>0</v>
      </c>
      <c r="M132" s="69">
        <f t="shared" si="60"/>
        <v>0</v>
      </c>
      <c r="N132" s="67">
        <f t="shared" si="60"/>
        <v>0</v>
      </c>
      <c r="O132" s="50">
        <f t="shared" si="60"/>
        <v>0</v>
      </c>
      <c r="P132" s="67">
        <f t="shared" si="60"/>
        <v>0</v>
      </c>
      <c r="Q132" s="67">
        <f t="shared" si="60"/>
        <v>0</v>
      </c>
      <c r="R132" s="67">
        <f t="shared" si="60"/>
        <v>0</v>
      </c>
    </row>
    <row r="133" spans="1:18" s="21" customFormat="1" ht="27.75" customHeight="1" hidden="1">
      <c r="A133" s="17"/>
      <c r="B133" s="17"/>
      <c r="C133" s="65" t="s">
        <v>222</v>
      </c>
      <c r="D133" s="40"/>
      <c r="E133" s="66" t="s">
        <v>501</v>
      </c>
      <c r="F133" s="77">
        <f>F134</f>
        <v>150</v>
      </c>
      <c r="G133" s="77">
        <f aca="true" t="shared" si="61" ref="G133:R134">G134</f>
        <v>150</v>
      </c>
      <c r="H133" s="67">
        <f t="shared" si="61"/>
        <v>0</v>
      </c>
      <c r="I133" s="67">
        <f t="shared" si="61"/>
        <v>0</v>
      </c>
      <c r="J133" s="67">
        <f t="shared" si="61"/>
        <v>0</v>
      </c>
      <c r="K133" s="67">
        <f t="shared" si="61"/>
        <v>0</v>
      </c>
      <c r="L133" s="67">
        <f t="shared" si="61"/>
        <v>0</v>
      </c>
      <c r="M133" s="69">
        <f t="shared" si="61"/>
        <v>0</v>
      </c>
      <c r="N133" s="67">
        <f t="shared" si="61"/>
        <v>0</v>
      </c>
      <c r="O133" s="50">
        <f t="shared" si="61"/>
        <v>0</v>
      </c>
      <c r="P133" s="67">
        <f t="shared" si="61"/>
        <v>0</v>
      </c>
      <c r="Q133" s="67">
        <f t="shared" si="61"/>
        <v>0</v>
      </c>
      <c r="R133" s="67">
        <f t="shared" si="61"/>
        <v>0</v>
      </c>
    </row>
    <row r="134" spans="1:18" s="21" customFormat="1" ht="27.75" customHeight="1" hidden="1">
      <c r="A134" s="17"/>
      <c r="B134" s="17"/>
      <c r="C134" s="65" t="s">
        <v>539</v>
      </c>
      <c r="D134" s="40"/>
      <c r="E134" s="66" t="s">
        <v>540</v>
      </c>
      <c r="F134" s="77">
        <f>F135</f>
        <v>150</v>
      </c>
      <c r="G134" s="77">
        <f t="shared" si="61"/>
        <v>150</v>
      </c>
      <c r="H134" s="67">
        <f t="shared" si="61"/>
        <v>0</v>
      </c>
      <c r="I134" s="67">
        <f t="shared" si="61"/>
        <v>0</v>
      </c>
      <c r="J134" s="67">
        <f t="shared" si="61"/>
        <v>0</v>
      </c>
      <c r="K134" s="67">
        <f t="shared" si="61"/>
        <v>0</v>
      </c>
      <c r="L134" s="67">
        <f t="shared" si="61"/>
        <v>0</v>
      </c>
      <c r="M134" s="69">
        <f t="shared" si="61"/>
        <v>0</v>
      </c>
      <c r="N134" s="67">
        <f t="shared" si="61"/>
        <v>0</v>
      </c>
      <c r="O134" s="50">
        <f t="shared" si="61"/>
        <v>0</v>
      </c>
      <c r="P134" s="67">
        <f t="shared" si="61"/>
        <v>0</v>
      </c>
      <c r="Q134" s="67">
        <f t="shared" si="61"/>
        <v>0</v>
      </c>
      <c r="R134" s="67">
        <f t="shared" si="61"/>
        <v>0</v>
      </c>
    </row>
    <row r="135" spans="1:18" s="21" customFormat="1" ht="27.75" customHeight="1" hidden="1">
      <c r="A135" s="17"/>
      <c r="B135" s="17"/>
      <c r="C135" s="65"/>
      <c r="D135" s="40" t="s">
        <v>3</v>
      </c>
      <c r="E135" s="66" t="s">
        <v>95</v>
      </c>
      <c r="F135" s="77">
        <v>150</v>
      </c>
      <c r="G135" s="91">
        <f>F135+SUM(H135:R135)</f>
        <v>150</v>
      </c>
      <c r="H135" s="67"/>
      <c r="I135" s="67"/>
      <c r="J135" s="67"/>
      <c r="K135" s="67"/>
      <c r="L135" s="67"/>
      <c r="M135" s="69"/>
      <c r="N135" s="67"/>
      <c r="O135" s="50"/>
      <c r="P135" s="67"/>
      <c r="Q135" s="67"/>
      <c r="R135" s="67"/>
    </row>
    <row r="136" spans="1:18" s="21" customFormat="1" ht="32.25" customHeight="1" hidden="1">
      <c r="A136" s="17"/>
      <c r="B136" s="5" t="s">
        <v>523</v>
      </c>
      <c r="C136" s="65"/>
      <c r="D136" s="40"/>
      <c r="E136" s="111" t="s">
        <v>524</v>
      </c>
      <c r="F136" s="93">
        <f>F137</f>
        <v>35</v>
      </c>
      <c r="G136" s="93">
        <f aca="true" t="shared" si="62" ref="G136:R138">G137</f>
        <v>35</v>
      </c>
      <c r="H136" s="93">
        <f t="shared" si="62"/>
        <v>0</v>
      </c>
      <c r="I136" s="93">
        <f t="shared" si="62"/>
        <v>0</v>
      </c>
      <c r="J136" s="93">
        <f t="shared" si="62"/>
        <v>0</v>
      </c>
      <c r="K136" s="93">
        <f t="shared" si="62"/>
        <v>0</v>
      </c>
      <c r="L136" s="93">
        <f t="shared" si="62"/>
        <v>0</v>
      </c>
      <c r="M136" s="129">
        <f t="shared" si="62"/>
        <v>0</v>
      </c>
      <c r="N136" s="93">
        <f t="shared" si="62"/>
        <v>0</v>
      </c>
      <c r="O136" s="182">
        <f t="shared" si="62"/>
        <v>0</v>
      </c>
      <c r="P136" s="93">
        <f t="shared" si="62"/>
        <v>0</v>
      </c>
      <c r="Q136" s="93">
        <f t="shared" si="62"/>
        <v>0</v>
      </c>
      <c r="R136" s="93">
        <f t="shared" si="62"/>
        <v>0</v>
      </c>
    </row>
    <row r="137" spans="1:18" s="21" customFormat="1" ht="51.75" customHeight="1" hidden="1">
      <c r="A137" s="17"/>
      <c r="B137" s="5"/>
      <c r="C137" s="62" t="s">
        <v>198</v>
      </c>
      <c r="D137" s="11"/>
      <c r="E137" s="59" t="s">
        <v>111</v>
      </c>
      <c r="F137" s="93">
        <f>F138</f>
        <v>35</v>
      </c>
      <c r="G137" s="93">
        <f t="shared" si="62"/>
        <v>35</v>
      </c>
      <c r="H137" s="93">
        <f t="shared" si="62"/>
        <v>0</v>
      </c>
      <c r="I137" s="93">
        <f t="shared" si="62"/>
        <v>0</v>
      </c>
      <c r="J137" s="93">
        <f t="shared" si="62"/>
        <v>0</v>
      </c>
      <c r="K137" s="93">
        <f t="shared" si="62"/>
        <v>0</v>
      </c>
      <c r="L137" s="93">
        <f t="shared" si="62"/>
        <v>0</v>
      </c>
      <c r="M137" s="129">
        <f t="shared" si="62"/>
        <v>0</v>
      </c>
      <c r="N137" s="93">
        <f t="shared" si="62"/>
        <v>0</v>
      </c>
      <c r="O137" s="182">
        <f t="shared" si="62"/>
        <v>0</v>
      </c>
      <c r="P137" s="93">
        <f t="shared" si="62"/>
        <v>0</v>
      </c>
      <c r="Q137" s="93">
        <f t="shared" si="62"/>
        <v>0</v>
      </c>
      <c r="R137" s="93">
        <f t="shared" si="62"/>
        <v>0</v>
      </c>
    </row>
    <row r="138" spans="1:18" s="21" customFormat="1" ht="34.5" customHeight="1" hidden="1">
      <c r="A138" s="17"/>
      <c r="B138" s="5"/>
      <c r="C138" s="160" t="s">
        <v>483</v>
      </c>
      <c r="D138" s="134"/>
      <c r="E138" s="135" t="s">
        <v>482</v>
      </c>
      <c r="F138" s="77">
        <f>F139</f>
        <v>35</v>
      </c>
      <c r="G138" s="77">
        <f t="shared" si="62"/>
        <v>35</v>
      </c>
      <c r="H138" s="77">
        <f t="shared" si="62"/>
        <v>0</v>
      </c>
      <c r="I138" s="77">
        <f t="shared" si="62"/>
        <v>0</v>
      </c>
      <c r="J138" s="77">
        <f t="shared" si="62"/>
        <v>0</v>
      </c>
      <c r="K138" s="77">
        <f t="shared" si="62"/>
        <v>0</v>
      </c>
      <c r="L138" s="77">
        <f t="shared" si="62"/>
        <v>0</v>
      </c>
      <c r="M138" s="94">
        <f t="shared" si="62"/>
        <v>0</v>
      </c>
      <c r="N138" s="77">
        <f t="shared" si="62"/>
        <v>0</v>
      </c>
      <c r="O138" s="113">
        <f t="shared" si="62"/>
        <v>0</v>
      </c>
      <c r="P138" s="77">
        <f t="shared" si="62"/>
        <v>0</v>
      </c>
      <c r="Q138" s="77">
        <f t="shared" si="62"/>
        <v>0</v>
      </c>
      <c r="R138" s="77">
        <f t="shared" si="62"/>
        <v>0</v>
      </c>
    </row>
    <row r="139" spans="1:18" s="21" customFormat="1" ht="42" customHeight="1" hidden="1">
      <c r="A139" s="17"/>
      <c r="B139" s="5"/>
      <c r="C139" s="145" t="s">
        <v>484</v>
      </c>
      <c r="D139" s="105"/>
      <c r="E139" s="136" t="s">
        <v>502</v>
      </c>
      <c r="F139" s="77">
        <f>F140+F142</f>
        <v>35</v>
      </c>
      <c r="G139" s="77">
        <f aca="true" t="shared" si="63" ref="G139:R139">G140+G142</f>
        <v>35</v>
      </c>
      <c r="H139" s="77">
        <f t="shared" si="63"/>
        <v>0</v>
      </c>
      <c r="I139" s="77">
        <f t="shared" si="63"/>
        <v>0</v>
      </c>
      <c r="J139" s="77">
        <f t="shared" si="63"/>
        <v>0</v>
      </c>
      <c r="K139" s="77">
        <f t="shared" si="63"/>
        <v>0</v>
      </c>
      <c r="L139" s="77">
        <f t="shared" si="63"/>
        <v>0</v>
      </c>
      <c r="M139" s="94">
        <f t="shared" si="63"/>
        <v>0</v>
      </c>
      <c r="N139" s="77">
        <f t="shared" si="63"/>
        <v>0</v>
      </c>
      <c r="O139" s="113">
        <f t="shared" si="63"/>
        <v>0</v>
      </c>
      <c r="P139" s="77">
        <f t="shared" si="63"/>
        <v>0</v>
      </c>
      <c r="Q139" s="77">
        <f t="shared" si="63"/>
        <v>0</v>
      </c>
      <c r="R139" s="77">
        <f t="shared" si="63"/>
        <v>0</v>
      </c>
    </row>
    <row r="140" spans="1:18" s="21" customFormat="1" ht="27.75" customHeight="1" hidden="1">
      <c r="A140" s="17"/>
      <c r="B140" s="5"/>
      <c r="C140" s="145" t="s">
        <v>541</v>
      </c>
      <c r="D140" s="105"/>
      <c r="E140" s="137" t="s">
        <v>209</v>
      </c>
      <c r="F140" s="77">
        <f>F141</f>
        <v>30</v>
      </c>
      <c r="G140" s="77">
        <f aca="true" t="shared" si="64" ref="G140:R140">G141</f>
        <v>30</v>
      </c>
      <c r="H140" s="77">
        <f t="shared" si="64"/>
        <v>0</v>
      </c>
      <c r="I140" s="77">
        <f t="shared" si="64"/>
        <v>0</v>
      </c>
      <c r="J140" s="77">
        <f t="shared" si="64"/>
        <v>0</v>
      </c>
      <c r="K140" s="77">
        <f t="shared" si="64"/>
        <v>0</v>
      </c>
      <c r="L140" s="77">
        <f t="shared" si="64"/>
        <v>0</v>
      </c>
      <c r="M140" s="94">
        <f t="shared" si="64"/>
        <v>0</v>
      </c>
      <c r="N140" s="77">
        <f t="shared" si="64"/>
        <v>0</v>
      </c>
      <c r="O140" s="113">
        <f t="shared" si="64"/>
        <v>0</v>
      </c>
      <c r="P140" s="77">
        <f t="shared" si="64"/>
        <v>0</v>
      </c>
      <c r="Q140" s="77">
        <f t="shared" si="64"/>
        <v>0</v>
      </c>
      <c r="R140" s="77">
        <f t="shared" si="64"/>
        <v>0</v>
      </c>
    </row>
    <row r="141" spans="1:18" s="21" customFormat="1" ht="61.5" customHeight="1" hidden="1">
      <c r="A141" s="17"/>
      <c r="B141" s="5"/>
      <c r="C141" s="65"/>
      <c r="D141" s="40" t="s">
        <v>2</v>
      </c>
      <c r="E141" s="66" t="s">
        <v>94</v>
      </c>
      <c r="F141" s="77">
        <v>30</v>
      </c>
      <c r="G141" s="91">
        <f>F141+SUM(H141:R141)</f>
        <v>30</v>
      </c>
      <c r="H141" s="67"/>
      <c r="I141" s="67"/>
      <c r="J141" s="67"/>
      <c r="K141" s="67"/>
      <c r="L141" s="67"/>
      <c r="M141" s="69"/>
      <c r="N141" s="67"/>
      <c r="O141" s="50"/>
      <c r="P141" s="67"/>
      <c r="Q141" s="67"/>
      <c r="R141" s="67"/>
    </row>
    <row r="142" spans="1:18" s="21" customFormat="1" ht="36.75" customHeight="1" hidden="1">
      <c r="A142" s="17"/>
      <c r="B142" s="17"/>
      <c r="C142" s="65" t="s">
        <v>543</v>
      </c>
      <c r="D142" s="40"/>
      <c r="E142" s="66" t="s">
        <v>485</v>
      </c>
      <c r="F142" s="77">
        <f>F143</f>
        <v>5</v>
      </c>
      <c r="G142" s="77">
        <f aca="true" t="shared" si="65" ref="G142:R142">G143</f>
        <v>5</v>
      </c>
      <c r="H142" s="77">
        <f t="shared" si="65"/>
        <v>0</v>
      </c>
      <c r="I142" s="77">
        <f t="shared" si="65"/>
        <v>0</v>
      </c>
      <c r="J142" s="77">
        <f t="shared" si="65"/>
        <v>0</v>
      </c>
      <c r="K142" s="77">
        <f t="shared" si="65"/>
        <v>0</v>
      </c>
      <c r="L142" s="77">
        <f t="shared" si="65"/>
        <v>0</v>
      </c>
      <c r="M142" s="94">
        <f t="shared" si="65"/>
        <v>0</v>
      </c>
      <c r="N142" s="77">
        <f t="shared" si="65"/>
        <v>0</v>
      </c>
      <c r="O142" s="113">
        <f t="shared" si="65"/>
        <v>0</v>
      </c>
      <c r="P142" s="77">
        <f t="shared" si="65"/>
        <v>0</v>
      </c>
      <c r="Q142" s="77">
        <f t="shared" si="65"/>
        <v>0</v>
      </c>
      <c r="R142" s="77">
        <f t="shared" si="65"/>
        <v>0</v>
      </c>
    </row>
    <row r="143" spans="1:18" s="21" customFormat="1" ht="33" customHeight="1" hidden="1">
      <c r="A143" s="17"/>
      <c r="B143" s="17"/>
      <c r="C143" s="65"/>
      <c r="D143" s="40" t="s">
        <v>3</v>
      </c>
      <c r="E143" s="66" t="s">
        <v>95</v>
      </c>
      <c r="F143" s="77">
        <v>5</v>
      </c>
      <c r="G143" s="91">
        <f>F143+SUM(H143:R143)</f>
        <v>5</v>
      </c>
      <c r="H143" s="67"/>
      <c r="I143" s="67"/>
      <c r="J143" s="67"/>
      <c r="K143" s="67"/>
      <c r="L143" s="67"/>
      <c r="M143" s="69"/>
      <c r="N143" s="67"/>
      <c r="O143" s="50"/>
      <c r="P143" s="67"/>
      <c r="Q143" s="67"/>
      <c r="R143" s="67"/>
    </row>
    <row r="144" spans="1:18" s="21" customFormat="1" ht="27.75" customHeight="1" hidden="1">
      <c r="A144" s="17"/>
      <c r="B144" s="5" t="s">
        <v>46</v>
      </c>
      <c r="C144" s="5"/>
      <c r="D144" s="5"/>
      <c r="E144" s="13" t="s">
        <v>47</v>
      </c>
      <c r="F144" s="92">
        <f>F145+F153</f>
        <v>109</v>
      </c>
      <c r="G144" s="92">
        <f aca="true" t="shared" si="66" ref="G144:R144">G145+G153</f>
        <v>109</v>
      </c>
      <c r="H144" s="92">
        <f t="shared" si="66"/>
        <v>0</v>
      </c>
      <c r="I144" s="92">
        <f t="shared" si="66"/>
        <v>0</v>
      </c>
      <c r="J144" s="92">
        <f t="shared" si="66"/>
        <v>0</v>
      </c>
      <c r="K144" s="92">
        <f t="shared" si="66"/>
        <v>0</v>
      </c>
      <c r="L144" s="92">
        <f t="shared" si="66"/>
        <v>0</v>
      </c>
      <c r="M144" s="153">
        <f t="shared" si="66"/>
        <v>0</v>
      </c>
      <c r="N144" s="92">
        <f t="shared" si="66"/>
        <v>0</v>
      </c>
      <c r="O144" s="185">
        <f t="shared" si="66"/>
        <v>0</v>
      </c>
      <c r="P144" s="92">
        <f t="shared" si="66"/>
        <v>0</v>
      </c>
      <c r="Q144" s="92">
        <f t="shared" si="66"/>
        <v>0</v>
      </c>
      <c r="R144" s="92">
        <f t="shared" si="66"/>
        <v>0</v>
      </c>
    </row>
    <row r="145" spans="1:18" s="21" customFormat="1" ht="27.75" customHeight="1" hidden="1">
      <c r="A145" s="17"/>
      <c r="B145" s="5" t="s">
        <v>148</v>
      </c>
      <c r="C145" s="5"/>
      <c r="D145" s="5"/>
      <c r="E145" s="13" t="s">
        <v>149</v>
      </c>
      <c r="F145" s="92">
        <f>F146</f>
        <v>0</v>
      </c>
      <c r="G145" s="92">
        <f aca="true" t="shared" si="67" ref="G145:O145">G146</f>
        <v>0</v>
      </c>
      <c r="H145" s="92">
        <f t="shared" si="67"/>
        <v>0</v>
      </c>
      <c r="I145" s="92">
        <f t="shared" si="67"/>
        <v>0</v>
      </c>
      <c r="J145" s="92">
        <f t="shared" si="67"/>
        <v>0</v>
      </c>
      <c r="K145" s="92">
        <f t="shared" si="67"/>
        <v>0</v>
      </c>
      <c r="L145" s="92">
        <f t="shared" si="67"/>
        <v>0</v>
      </c>
      <c r="M145" s="153">
        <f t="shared" si="67"/>
        <v>0</v>
      </c>
      <c r="N145" s="92">
        <f t="shared" si="67"/>
        <v>0</v>
      </c>
      <c r="O145" s="185">
        <f t="shared" si="67"/>
        <v>0</v>
      </c>
      <c r="P145" s="67"/>
      <c r="Q145" s="67"/>
      <c r="R145" s="67"/>
    </row>
    <row r="146" spans="1:18" s="21" customFormat="1" ht="48.75" customHeight="1" hidden="1">
      <c r="A146" s="17"/>
      <c r="B146" s="17"/>
      <c r="C146" s="62" t="s">
        <v>198</v>
      </c>
      <c r="D146" s="11"/>
      <c r="E146" s="59" t="s">
        <v>111</v>
      </c>
      <c r="F146" s="71">
        <f aca="true" t="shared" si="68" ref="F146:O147">F147</f>
        <v>0</v>
      </c>
      <c r="G146" s="71">
        <f t="shared" si="68"/>
        <v>0</v>
      </c>
      <c r="H146" s="71">
        <f t="shared" si="68"/>
        <v>0</v>
      </c>
      <c r="I146" s="71">
        <f t="shared" si="68"/>
        <v>0</v>
      </c>
      <c r="J146" s="71">
        <f t="shared" si="68"/>
        <v>0</v>
      </c>
      <c r="K146" s="71">
        <f t="shared" si="68"/>
        <v>0</v>
      </c>
      <c r="L146" s="71">
        <f t="shared" si="68"/>
        <v>0</v>
      </c>
      <c r="M146" s="75">
        <f t="shared" si="68"/>
        <v>0</v>
      </c>
      <c r="N146" s="71">
        <f t="shared" si="68"/>
        <v>0</v>
      </c>
      <c r="O146" s="49">
        <f t="shared" si="68"/>
        <v>0</v>
      </c>
      <c r="P146" s="67"/>
      <c r="Q146" s="67"/>
      <c r="R146" s="67"/>
    </row>
    <row r="147" spans="1:18" s="21" customFormat="1" ht="57" customHeight="1" hidden="1">
      <c r="A147" s="17"/>
      <c r="B147" s="17"/>
      <c r="C147" s="80" t="s">
        <v>232</v>
      </c>
      <c r="D147" s="40"/>
      <c r="E147" s="60" t="s">
        <v>114</v>
      </c>
      <c r="F147" s="67">
        <f t="shared" si="68"/>
        <v>0</v>
      </c>
      <c r="G147" s="67">
        <f t="shared" si="68"/>
        <v>0</v>
      </c>
      <c r="H147" s="67">
        <f t="shared" si="68"/>
        <v>0</v>
      </c>
      <c r="I147" s="67">
        <f t="shared" si="68"/>
        <v>0</v>
      </c>
      <c r="J147" s="67">
        <f t="shared" si="68"/>
        <v>0</v>
      </c>
      <c r="K147" s="67">
        <f t="shared" si="68"/>
        <v>0</v>
      </c>
      <c r="L147" s="67">
        <f t="shared" si="68"/>
        <v>0</v>
      </c>
      <c r="M147" s="69">
        <f t="shared" si="68"/>
        <v>0</v>
      </c>
      <c r="N147" s="67">
        <f t="shared" si="68"/>
        <v>0</v>
      </c>
      <c r="O147" s="50">
        <f t="shared" si="68"/>
        <v>0</v>
      </c>
      <c r="P147" s="67"/>
      <c r="Q147" s="67"/>
      <c r="R147" s="67"/>
    </row>
    <row r="148" spans="1:18" s="21" customFormat="1" ht="56.25" customHeight="1" hidden="1">
      <c r="A148" s="17"/>
      <c r="B148" s="17"/>
      <c r="C148" s="65" t="s">
        <v>233</v>
      </c>
      <c r="D148" s="40"/>
      <c r="E148" s="56" t="s">
        <v>235</v>
      </c>
      <c r="F148" s="67">
        <f aca="true" t="shared" si="69" ref="F148:O148">F149+F151</f>
        <v>0</v>
      </c>
      <c r="G148" s="67">
        <f t="shared" si="69"/>
        <v>0</v>
      </c>
      <c r="H148" s="67">
        <f t="shared" si="69"/>
        <v>0</v>
      </c>
      <c r="I148" s="67">
        <f t="shared" si="69"/>
        <v>0</v>
      </c>
      <c r="J148" s="67">
        <f t="shared" si="69"/>
        <v>0</v>
      </c>
      <c r="K148" s="67">
        <f t="shared" si="69"/>
        <v>0</v>
      </c>
      <c r="L148" s="67">
        <f t="shared" si="69"/>
        <v>0</v>
      </c>
      <c r="M148" s="69">
        <f t="shared" si="69"/>
        <v>0</v>
      </c>
      <c r="N148" s="67">
        <f t="shared" si="69"/>
        <v>0</v>
      </c>
      <c r="O148" s="50">
        <f t="shared" si="69"/>
        <v>0</v>
      </c>
      <c r="P148" s="67"/>
      <c r="Q148" s="67"/>
      <c r="R148" s="67"/>
    </row>
    <row r="149" spans="1:18" s="21" customFormat="1" ht="27.75" customHeight="1" hidden="1">
      <c r="A149" s="17"/>
      <c r="B149" s="17"/>
      <c r="C149" s="65" t="s">
        <v>234</v>
      </c>
      <c r="D149" s="40"/>
      <c r="E149" s="66" t="s">
        <v>442</v>
      </c>
      <c r="F149" s="91">
        <f aca="true" t="shared" si="70" ref="F149:R149">F150</f>
        <v>0</v>
      </c>
      <c r="G149" s="91">
        <f t="shared" si="70"/>
        <v>0</v>
      </c>
      <c r="H149" s="91">
        <f t="shared" si="70"/>
        <v>0</v>
      </c>
      <c r="I149" s="91">
        <f t="shared" si="70"/>
        <v>0</v>
      </c>
      <c r="J149" s="91">
        <f t="shared" si="70"/>
        <v>0</v>
      </c>
      <c r="K149" s="91">
        <f t="shared" si="70"/>
        <v>0</v>
      </c>
      <c r="L149" s="91">
        <f t="shared" si="70"/>
        <v>0</v>
      </c>
      <c r="M149" s="131">
        <f t="shared" si="70"/>
        <v>0</v>
      </c>
      <c r="N149" s="91">
        <f t="shared" si="70"/>
        <v>0</v>
      </c>
      <c r="O149" s="186">
        <f t="shared" si="70"/>
        <v>0</v>
      </c>
      <c r="P149" s="91">
        <f t="shared" si="70"/>
        <v>0</v>
      </c>
      <c r="Q149" s="91">
        <f t="shared" si="70"/>
        <v>0</v>
      </c>
      <c r="R149" s="91">
        <f t="shared" si="70"/>
        <v>0</v>
      </c>
    </row>
    <row r="150" spans="1:18" s="21" customFormat="1" ht="27.75" customHeight="1" hidden="1">
      <c r="A150" s="17"/>
      <c r="B150" s="17"/>
      <c r="C150" s="65"/>
      <c r="D150" s="40" t="s">
        <v>9</v>
      </c>
      <c r="E150" s="66" t="s">
        <v>37</v>
      </c>
      <c r="F150" s="77"/>
      <c r="G150" s="91">
        <f>F150+SUM(H150:R150)</f>
        <v>0</v>
      </c>
      <c r="H150" s="67"/>
      <c r="I150" s="67"/>
      <c r="J150" s="67"/>
      <c r="K150" s="67"/>
      <c r="L150" s="67"/>
      <c r="M150" s="69"/>
      <c r="N150" s="77"/>
      <c r="O150" s="50"/>
      <c r="P150" s="67"/>
      <c r="Q150" s="67"/>
      <c r="R150" s="67"/>
    </row>
    <row r="151" spans="1:18" s="21" customFormat="1" ht="27.75" customHeight="1" hidden="1">
      <c r="A151" s="17"/>
      <c r="B151" s="17"/>
      <c r="C151" s="65" t="s">
        <v>441</v>
      </c>
      <c r="D151" s="40"/>
      <c r="E151" s="66" t="s">
        <v>442</v>
      </c>
      <c r="F151" s="67">
        <f aca="true" t="shared" si="71" ref="F151:O151">F152</f>
        <v>0</v>
      </c>
      <c r="G151" s="67">
        <f t="shared" si="71"/>
        <v>0</v>
      </c>
      <c r="H151" s="67">
        <f t="shared" si="71"/>
        <v>0</v>
      </c>
      <c r="I151" s="67">
        <f t="shared" si="71"/>
        <v>0</v>
      </c>
      <c r="J151" s="67">
        <f t="shared" si="71"/>
        <v>0</v>
      </c>
      <c r="K151" s="67">
        <f t="shared" si="71"/>
        <v>0</v>
      </c>
      <c r="L151" s="67">
        <f t="shared" si="71"/>
        <v>0</v>
      </c>
      <c r="M151" s="69">
        <f t="shared" si="71"/>
        <v>0</v>
      </c>
      <c r="N151" s="67">
        <f t="shared" si="71"/>
        <v>0</v>
      </c>
      <c r="O151" s="50">
        <f t="shared" si="71"/>
        <v>0</v>
      </c>
      <c r="P151" s="67"/>
      <c r="Q151" s="67"/>
      <c r="R151" s="67"/>
    </row>
    <row r="152" spans="1:18" s="21" customFormat="1" ht="27.75" customHeight="1" hidden="1">
      <c r="A152" s="17"/>
      <c r="B152" s="17"/>
      <c r="C152" s="65"/>
      <c r="D152" s="40" t="s">
        <v>9</v>
      </c>
      <c r="E152" s="66" t="s">
        <v>37</v>
      </c>
      <c r="F152" s="77"/>
      <c r="G152" s="91">
        <f>F152+SUM(H152:R152)</f>
        <v>0</v>
      </c>
      <c r="H152" s="67"/>
      <c r="I152" s="67"/>
      <c r="J152" s="67"/>
      <c r="K152" s="67"/>
      <c r="L152" s="67"/>
      <c r="M152" s="69"/>
      <c r="N152" s="67"/>
      <c r="O152" s="50"/>
      <c r="P152" s="67"/>
      <c r="Q152" s="67"/>
      <c r="R152" s="67"/>
    </row>
    <row r="153" spans="1:18" s="21" customFormat="1" ht="17.25" customHeight="1" hidden="1">
      <c r="A153" s="17"/>
      <c r="B153" s="5" t="s">
        <v>48</v>
      </c>
      <c r="C153" s="16"/>
      <c r="D153" s="5"/>
      <c r="E153" s="13" t="s">
        <v>49</v>
      </c>
      <c r="F153" s="93">
        <f>F154</f>
        <v>109</v>
      </c>
      <c r="G153" s="93">
        <f aca="true" t="shared" si="72" ref="G153:R155">G154</f>
        <v>109</v>
      </c>
      <c r="H153" s="77">
        <f t="shared" si="72"/>
        <v>0</v>
      </c>
      <c r="I153" s="77">
        <f t="shared" si="72"/>
        <v>0</v>
      </c>
      <c r="J153" s="77">
        <f t="shared" si="72"/>
        <v>0</v>
      </c>
      <c r="K153" s="77">
        <f t="shared" si="72"/>
        <v>0</v>
      </c>
      <c r="L153" s="77">
        <f t="shared" si="72"/>
        <v>0</v>
      </c>
      <c r="M153" s="94">
        <f t="shared" si="72"/>
        <v>0</v>
      </c>
      <c r="N153" s="77">
        <f t="shared" si="72"/>
        <v>0</v>
      </c>
      <c r="O153" s="113">
        <f t="shared" si="72"/>
        <v>0</v>
      </c>
      <c r="P153" s="77">
        <f t="shared" si="72"/>
        <v>0</v>
      </c>
      <c r="Q153" s="77">
        <f t="shared" si="72"/>
        <v>0</v>
      </c>
      <c r="R153" s="77">
        <f t="shared" si="72"/>
        <v>0</v>
      </c>
    </row>
    <row r="154" spans="1:18" s="21" customFormat="1" ht="75" customHeight="1" hidden="1">
      <c r="A154" s="17"/>
      <c r="B154" s="17"/>
      <c r="C154" s="62" t="s">
        <v>477</v>
      </c>
      <c r="D154" s="11"/>
      <c r="E154" s="111" t="s">
        <v>479</v>
      </c>
      <c r="F154" s="93">
        <f>F155+F157+F159</f>
        <v>109</v>
      </c>
      <c r="G154" s="93">
        <f aca="true" t="shared" si="73" ref="G154:R154">G155+G157+G159</f>
        <v>109</v>
      </c>
      <c r="H154" s="93">
        <f t="shared" si="73"/>
        <v>0</v>
      </c>
      <c r="I154" s="93">
        <f t="shared" si="73"/>
        <v>0</v>
      </c>
      <c r="J154" s="93">
        <f t="shared" si="73"/>
        <v>0</v>
      </c>
      <c r="K154" s="93">
        <f t="shared" si="73"/>
        <v>0</v>
      </c>
      <c r="L154" s="93">
        <f t="shared" si="73"/>
        <v>0</v>
      </c>
      <c r="M154" s="129">
        <f t="shared" si="73"/>
        <v>0</v>
      </c>
      <c r="N154" s="93">
        <f t="shared" si="73"/>
        <v>0</v>
      </c>
      <c r="O154" s="182">
        <f t="shared" si="73"/>
        <v>0</v>
      </c>
      <c r="P154" s="93">
        <f t="shared" si="73"/>
        <v>0</v>
      </c>
      <c r="Q154" s="93">
        <f t="shared" si="73"/>
        <v>0</v>
      </c>
      <c r="R154" s="93">
        <f t="shared" si="73"/>
        <v>0</v>
      </c>
    </row>
    <row r="155" spans="1:18" s="21" customFormat="1" ht="54" customHeight="1" hidden="1">
      <c r="A155" s="17"/>
      <c r="B155" s="17"/>
      <c r="C155" s="65" t="s">
        <v>478</v>
      </c>
      <c r="D155" s="40"/>
      <c r="E155" s="66" t="s">
        <v>480</v>
      </c>
      <c r="F155" s="77">
        <f>F156</f>
        <v>109</v>
      </c>
      <c r="G155" s="77">
        <f t="shared" si="72"/>
        <v>109</v>
      </c>
      <c r="H155" s="77">
        <f t="shared" si="72"/>
        <v>0</v>
      </c>
      <c r="I155" s="77">
        <f t="shared" si="72"/>
        <v>0</v>
      </c>
      <c r="J155" s="77">
        <f t="shared" si="72"/>
        <v>0</v>
      </c>
      <c r="K155" s="77">
        <f t="shared" si="72"/>
        <v>0</v>
      </c>
      <c r="L155" s="77">
        <f t="shared" si="72"/>
        <v>0</v>
      </c>
      <c r="M155" s="94">
        <f t="shared" si="72"/>
        <v>0</v>
      </c>
      <c r="N155" s="77">
        <f t="shared" si="72"/>
        <v>0</v>
      </c>
      <c r="O155" s="113">
        <f t="shared" si="72"/>
        <v>0</v>
      </c>
      <c r="P155" s="77">
        <f t="shared" si="72"/>
        <v>0</v>
      </c>
      <c r="Q155" s="77">
        <f t="shared" si="72"/>
        <v>0</v>
      </c>
      <c r="R155" s="77">
        <f t="shared" si="72"/>
        <v>0</v>
      </c>
    </row>
    <row r="156" spans="1:18" s="21" customFormat="1" ht="22.5" customHeight="1" hidden="1">
      <c r="A156" s="17"/>
      <c r="B156" s="17"/>
      <c r="C156" s="65"/>
      <c r="D156" s="40" t="s">
        <v>9</v>
      </c>
      <c r="E156" s="66" t="s">
        <v>37</v>
      </c>
      <c r="F156" s="77">
        <v>109</v>
      </c>
      <c r="G156" s="91">
        <f>F156+SUM(H156:R156)</f>
        <v>109</v>
      </c>
      <c r="H156" s="67"/>
      <c r="I156" s="67"/>
      <c r="J156" s="67"/>
      <c r="K156" s="67"/>
      <c r="L156" s="67"/>
      <c r="M156" s="69"/>
      <c r="N156" s="67"/>
      <c r="O156" s="50"/>
      <c r="P156" s="67"/>
      <c r="Q156" s="67"/>
      <c r="R156" s="67"/>
    </row>
    <row r="157" spans="1:18" s="21" customFormat="1" ht="55.5" customHeight="1" hidden="1">
      <c r="A157" s="17"/>
      <c r="B157" s="17"/>
      <c r="C157" s="65" t="s">
        <v>506</v>
      </c>
      <c r="D157" s="40"/>
      <c r="E157" s="132" t="s">
        <v>480</v>
      </c>
      <c r="F157" s="77">
        <f>F158</f>
        <v>0</v>
      </c>
      <c r="G157" s="77">
        <f aca="true" t="shared" si="74" ref="G157:R157">G158</f>
        <v>0</v>
      </c>
      <c r="H157" s="77">
        <f t="shared" si="74"/>
        <v>0</v>
      </c>
      <c r="I157" s="77">
        <f t="shared" si="74"/>
        <v>0</v>
      </c>
      <c r="J157" s="77">
        <f t="shared" si="74"/>
        <v>0</v>
      </c>
      <c r="K157" s="77">
        <f t="shared" si="74"/>
        <v>0</v>
      </c>
      <c r="L157" s="77">
        <f t="shared" si="74"/>
        <v>0</v>
      </c>
      <c r="M157" s="94">
        <f t="shared" si="74"/>
        <v>0</v>
      </c>
      <c r="N157" s="77">
        <f t="shared" si="74"/>
        <v>0</v>
      </c>
      <c r="O157" s="113">
        <f t="shared" si="74"/>
        <v>0</v>
      </c>
      <c r="P157" s="77">
        <f t="shared" si="74"/>
        <v>0</v>
      </c>
      <c r="Q157" s="77">
        <f t="shared" si="74"/>
        <v>0</v>
      </c>
      <c r="R157" s="77">
        <f t="shared" si="74"/>
        <v>0</v>
      </c>
    </row>
    <row r="158" spans="1:18" s="21" customFormat="1" ht="22.5" customHeight="1" hidden="1">
      <c r="A158" s="17"/>
      <c r="B158" s="17"/>
      <c r="C158" s="65"/>
      <c r="D158" s="40" t="s">
        <v>9</v>
      </c>
      <c r="E158" s="66" t="s">
        <v>37</v>
      </c>
      <c r="F158" s="77"/>
      <c r="G158" s="91">
        <f>F158+SUM(H158:R158)</f>
        <v>0</v>
      </c>
      <c r="H158" s="67"/>
      <c r="I158" s="67"/>
      <c r="J158" s="67"/>
      <c r="K158" s="67"/>
      <c r="L158" s="67"/>
      <c r="M158" s="69"/>
      <c r="N158" s="67"/>
      <c r="O158" s="50"/>
      <c r="P158" s="67"/>
      <c r="Q158" s="67"/>
      <c r="R158" s="67"/>
    </row>
    <row r="159" spans="1:18" s="21" customFormat="1" ht="52.5" customHeight="1" hidden="1">
      <c r="A159" s="17"/>
      <c r="B159" s="17"/>
      <c r="C159" s="65" t="s">
        <v>507</v>
      </c>
      <c r="D159" s="40"/>
      <c r="E159" s="132" t="s">
        <v>480</v>
      </c>
      <c r="F159" s="77">
        <f>F160</f>
        <v>0</v>
      </c>
      <c r="G159" s="77">
        <f aca="true" t="shared" si="75" ref="G159:R159">G160</f>
        <v>0</v>
      </c>
      <c r="H159" s="77">
        <f t="shared" si="75"/>
        <v>0</v>
      </c>
      <c r="I159" s="77">
        <f t="shared" si="75"/>
        <v>0</v>
      </c>
      <c r="J159" s="77">
        <f t="shared" si="75"/>
        <v>0</v>
      </c>
      <c r="K159" s="77">
        <f t="shared" si="75"/>
        <v>0</v>
      </c>
      <c r="L159" s="77">
        <f t="shared" si="75"/>
        <v>0</v>
      </c>
      <c r="M159" s="94">
        <f t="shared" si="75"/>
        <v>0</v>
      </c>
      <c r="N159" s="77">
        <f t="shared" si="75"/>
        <v>0</v>
      </c>
      <c r="O159" s="113">
        <f t="shared" si="75"/>
        <v>0</v>
      </c>
      <c r="P159" s="77">
        <f t="shared" si="75"/>
        <v>0</v>
      </c>
      <c r="Q159" s="77">
        <f t="shared" si="75"/>
        <v>0</v>
      </c>
      <c r="R159" s="77">
        <f t="shared" si="75"/>
        <v>0</v>
      </c>
    </row>
    <row r="160" spans="1:18" s="21" customFormat="1" ht="22.5" customHeight="1" hidden="1">
      <c r="A160" s="17"/>
      <c r="B160" s="17"/>
      <c r="C160" s="65"/>
      <c r="D160" s="40" t="s">
        <v>9</v>
      </c>
      <c r="E160" s="66" t="s">
        <v>37</v>
      </c>
      <c r="F160" s="77"/>
      <c r="G160" s="91">
        <f>F160+SUM(H160:R160)</f>
        <v>0</v>
      </c>
      <c r="H160" s="67"/>
      <c r="I160" s="67"/>
      <c r="J160" s="67"/>
      <c r="K160" s="67"/>
      <c r="L160" s="67"/>
      <c r="M160" s="69"/>
      <c r="N160" s="67"/>
      <c r="O160" s="50"/>
      <c r="P160" s="67"/>
      <c r="Q160" s="67"/>
      <c r="R160" s="67"/>
    </row>
    <row r="161" spans="1:18" s="21" customFormat="1" ht="27.75" customHeight="1" hidden="1">
      <c r="A161" s="17"/>
      <c r="B161" s="5" t="s">
        <v>58</v>
      </c>
      <c r="C161" s="5"/>
      <c r="D161" s="5"/>
      <c r="E161" s="13" t="s">
        <v>59</v>
      </c>
      <c r="F161" s="93">
        <f>F166+F162</f>
        <v>200.3</v>
      </c>
      <c r="G161" s="93">
        <f aca="true" t="shared" si="76" ref="G161:R161">G166+G162</f>
        <v>200.3</v>
      </c>
      <c r="H161" s="93">
        <f t="shared" si="76"/>
        <v>0</v>
      </c>
      <c r="I161" s="93">
        <f t="shared" si="76"/>
        <v>0</v>
      </c>
      <c r="J161" s="93">
        <f t="shared" si="76"/>
        <v>0</v>
      </c>
      <c r="K161" s="93">
        <f t="shared" si="76"/>
        <v>0</v>
      </c>
      <c r="L161" s="93">
        <f t="shared" si="76"/>
        <v>0</v>
      </c>
      <c r="M161" s="129">
        <f t="shared" si="76"/>
        <v>0</v>
      </c>
      <c r="N161" s="93">
        <f t="shared" si="76"/>
        <v>0</v>
      </c>
      <c r="O161" s="182">
        <f t="shared" si="76"/>
        <v>0</v>
      </c>
      <c r="P161" s="93">
        <f t="shared" si="76"/>
        <v>0</v>
      </c>
      <c r="Q161" s="93">
        <f t="shared" si="76"/>
        <v>0</v>
      </c>
      <c r="R161" s="93">
        <f t="shared" si="76"/>
        <v>0</v>
      </c>
    </row>
    <row r="162" spans="1:18" s="21" customFormat="1" ht="27.75" customHeight="1" hidden="1">
      <c r="A162" s="17"/>
      <c r="B162" s="11" t="s">
        <v>60</v>
      </c>
      <c r="C162" s="65"/>
      <c r="D162" s="40"/>
      <c r="E162" s="111" t="s">
        <v>61</v>
      </c>
      <c r="F162" s="93">
        <f>F163</f>
        <v>0</v>
      </c>
      <c r="G162" s="93">
        <f aca="true" t="shared" si="77" ref="G162:R164">G163</f>
        <v>0</v>
      </c>
      <c r="H162" s="93">
        <f t="shared" si="77"/>
        <v>0</v>
      </c>
      <c r="I162" s="93">
        <f t="shared" si="77"/>
        <v>0</v>
      </c>
      <c r="J162" s="93">
        <f t="shared" si="77"/>
        <v>0</v>
      </c>
      <c r="K162" s="93">
        <f t="shared" si="77"/>
        <v>0</v>
      </c>
      <c r="L162" s="93">
        <f t="shared" si="77"/>
        <v>0</v>
      </c>
      <c r="M162" s="129">
        <f t="shared" si="77"/>
        <v>0</v>
      </c>
      <c r="N162" s="93">
        <f t="shared" si="77"/>
        <v>0</v>
      </c>
      <c r="O162" s="182">
        <f t="shared" si="77"/>
        <v>0</v>
      </c>
      <c r="P162" s="93">
        <f t="shared" si="77"/>
        <v>0</v>
      </c>
      <c r="Q162" s="93">
        <f t="shared" si="77"/>
        <v>0</v>
      </c>
      <c r="R162" s="93">
        <f t="shared" si="77"/>
        <v>0</v>
      </c>
    </row>
    <row r="163" spans="1:18" s="21" customFormat="1" ht="27.75" customHeight="1" hidden="1">
      <c r="A163" s="17"/>
      <c r="B163" s="5"/>
      <c r="C163" s="62" t="s">
        <v>413</v>
      </c>
      <c r="D163" s="11"/>
      <c r="E163" s="82" t="s">
        <v>140</v>
      </c>
      <c r="F163" s="93">
        <f>F164</f>
        <v>0</v>
      </c>
      <c r="G163" s="93">
        <f t="shared" si="77"/>
        <v>0</v>
      </c>
      <c r="H163" s="93">
        <f t="shared" si="77"/>
        <v>0</v>
      </c>
      <c r="I163" s="93">
        <f t="shared" si="77"/>
        <v>0</v>
      </c>
      <c r="J163" s="93">
        <f t="shared" si="77"/>
        <v>0</v>
      </c>
      <c r="K163" s="93">
        <f t="shared" si="77"/>
        <v>0</v>
      </c>
      <c r="L163" s="93">
        <f t="shared" si="77"/>
        <v>0</v>
      </c>
      <c r="M163" s="129">
        <f t="shared" si="77"/>
        <v>0</v>
      </c>
      <c r="N163" s="93">
        <f t="shared" si="77"/>
        <v>0</v>
      </c>
      <c r="O163" s="182">
        <f t="shared" si="77"/>
        <v>0</v>
      </c>
      <c r="P163" s="93">
        <f t="shared" si="77"/>
        <v>0</v>
      </c>
      <c r="Q163" s="93">
        <f t="shared" si="77"/>
        <v>0</v>
      </c>
      <c r="R163" s="93">
        <f t="shared" si="77"/>
        <v>0</v>
      </c>
    </row>
    <row r="164" spans="1:18" s="21" customFormat="1" ht="38.25" customHeight="1" hidden="1">
      <c r="A164" s="17"/>
      <c r="B164" s="5"/>
      <c r="C164" s="65" t="s">
        <v>414</v>
      </c>
      <c r="D164" s="40"/>
      <c r="E164" s="56" t="s">
        <v>468</v>
      </c>
      <c r="F164" s="93">
        <f>F165</f>
        <v>0</v>
      </c>
      <c r="G164" s="77">
        <f t="shared" si="77"/>
        <v>0</v>
      </c>
      <c r="H164" s="77">
        <f t="shared" si="77"/>
        <v>0</v>
      </c>
      <c r="I164" s="77">
        <f t="shared" si="77"/>
        <v>0</v>
      </c>
      <c r="J164" s="77">
        <f t="shared" si="77"/>
        <v>0</v>
      </c>
      <c r="K164" s="77">
        <f t="shared" si="77"/>
        <v>0</v>
      </c>
      <c r="L164" s="77">
        <f t="shared" si="77"/>
        <v>0</v>
      </c>
      <c r="M164" s="94">
        <f t="shared" si="77"/>
        <v>0</v>
      </c>
      <c r="N164" s="93">
        <f t="shared" si="77"/>
        <v>0</v>
      </c>
      <c r="O164" s="182">
        <f t="shared" si="77"/>
        <v>0</v>
      </c>
      <c r="P164" s="93">
        <f t="shared" si="77"/>
        <v>0</v>
      </c>
      <c r="Q164" s="93">
        <f t="shared" si="77"/>
        <v>0</v>
      </c>
      <c r="R164" s="93">
        <f t="shared" si="77"/>
        <v>0</v>
      </c>
    </row>
    <row r="165" spans="1:18" s="21" customFormat="1" ht="27.75" customHeight="1" hidden="1">
      <c r="A165" s="17"/>
      <c r="B165" s="5"/>
      <c r="C165" s="65"/>
      <c r="D165" s="40" t="s">
        <v>3</v>
      </c>
      <c r="E165" s="66" t="s">
        <v>95</v>
      </c>
      <c r="F165" s="93"/>
      <c r="G165" s="91">
        <f>F165+SUM(H165:R165)</f>
        <v>0</v>
      </c>
      <c r="H165" s="77"/>
      <c r="I165" s="77"/>
      <c r="J165" s="77"/>
      <c r="K165" s="77"/>
      <c r="L165" s="77"/>
      <c r="M165" s="94"/>
      <c r="N165" s="93"/>
      <c r="O165" s="182"/>
      <c r="P165" s="77"/>
      <c r="Q165" s="77"/>
      <c r="R165" s="77"/>
    </row>
    <row r="166" spans="1:18" s="21" customFormat="1" ht="27.75" customHeight="1" hidden="1">
      <c r="A166" s="17"/>
      <c r="B166" s="5" t="s">
        <v>76</v>
      </c>
      <c r="C166" s="18"/>
      <c r="D166" s="18"/>
      <c r="E166" s="13" t="s">
        <v>77</v>
      </c>
      <c r="F166" s="93">
        <f>F167+F174</f>
        <v>200.3</v>
      </c>
      <c r="G166" s="93">
        <f aca="true" t="shared" si="78" ref="G166:R166">G167+G174</f>
        <v>200.3</v>
      </c>
      <c r="H166" s="93">
        <f t="shared" si="78"/>
        <v>0</v>
      </c>
      <c r="I166" s="93">
        <f t="shared" si="78"/>
        <v>0</v>
      </c>
      <c r="J166" s="93">
        <f t="shared" si="78"/>
        <v>0</v>
      </c>
      <c r="K166" s="93">
        <f t="shared" si="78"/>
        <v>0</v>
      </c>
      <c r="L166" s="93">
        <f t="shared" si="78"/>
        <v>0</v>
      </c>
      <c r="M166" s="129">
        <f t="shared" si="78"/>
        <v>0</v>
      </c>
      <c r="N166" s="93">
        <f t="shared" si="78"/>
        <v>0</v>
      </c>
      <c r="O166" s="182">
        <f t="shared" si="78"/>
        <v>0</v>
      </c>
      <c r="P166" s="93">
        <f t="shared" si="78"/>
        <v>0</v>
      </c>
      <c r="Q166" s="93">
        <f t="shared" si="78"/>
        <v>0</v>
      </c>
      <c r="R166" s="93">
        <f t="shared" si="78"/>
        <v>0</v>
      </c>
    </row>
    <row r="167" spans="1:18" s="21" customFormat="1" ht="55.5" customHeight="1" hidden="1">
      <c r="A167" s="17"/>
      <c r="B167" s="17"/>
      <c r="C167" s="62" t="s">
        <v>259</v>
      </c>
      <c r="D167" s="11"/>
      <c r="E167" s="59" t="s">
        <v>118</v>
      </c>
      <c r="F167" s="93">
        <f>F168</f>
        <v>200</v>
      </c>
      <c r="G167" s="93">
        <f aca="true" t="shared" si="79" ref="G167:O167">G168</f>
        <v>200</v>
      </c>
      <c r="H167" s="93">
        <f t="shared" si="79"/>
        <v>0</v>
      </c>
      <c r="I167" s="93">
        <f t="shared" si="79"/>
        <v>0</v>
      </c>
      <c r="J167" s="93">
        <f t="shared" si="79"/>
        <v>0</v>
      </c>
      <c r="K167" s="93">
        <f t="shared" si="79"/>
        <v>0</v>
      </c>
      <c r="L167" s="93">
        <f t="shared" si="79"/>
        <v>0</v>
      </c>
      <c r="M167" s="129">
        <f t="shared" si="79"/>
        <v>0</v>
      </c>
      <c r="N167" s="93">
        <f t="shared" si="79"/>
        <v>0</v>
      </c>
      <c r="O167" s="182">
        <f t="shared" si="79"/>
        <v>0</v>
      </c>
      <c r="P167" s="67"/>
      <c r="Q167" s="67"/>
      <c r="R167" s="67"/>
    </row>
    <row r="168" spans="1:18" s="21" customFormat="1" ht="27.75" customHeight="1" hidden="1">
      <c r="A168" s="17"/>
      <c r="B168" s="17"/>
      <c r="C168" s="80" t="s">
        <v>260</v>
      </c>
      <c r="D168" s="97"/>
      <c r="E168" s="60" t="s">
        <v>262</v>
      </c>
      <c r="F168" s="77">
        <f>F171+F169</f>
        <v>200</v>
      </c>
      <c r="G168" s="77">
        <f aca="true" t="shared" si="80" ref="G168:O168">G171+G169</f>
        <v>200</v>
      </c>
      <c r="H168" s="77">
        <f t="shared" si="80"/>
        <v>0</v>
      </c>
      <c r="I168" s="77">
        <f t="shared" si="80"/>
        <v>0</v>
      </c>
      <c r="J168" s="77">
        <f t="shared" si="80"/>
        <v>0</v>
      </c>
      <c r="K168" s="77">
        <f t="shared" si="80"/>
        <v>0</v>
      </c>
      <c r="L168" s="77">
        <f t="shared" si="80"/>
        <v>0</v>
      </c>
      <c r="M168" s="94">
        <f t="shared" si="80"/>
        <v>0</v>
      </c>
      <c r="N168" s="77">
        <f t="shared" si="80"/>
        <v>0</v>
      </c>
      <c r="O168" s="113">
        <f t="shared" si="80"/>
        <v>0</v>
      </c>
      <c r="P168" s="77">
        <f>P171+P169</f>
        <v>0</v>
      </c>
      <c r="Q168" s="77">
        <f>Q171+Q169</f>
        <v>0</v>
      </c>
      <c r="R168" s="77">
        <f>R171+R169</f>
        <v>0</v>
      </c>
    </row>
    <row r="169" spans="1:18" s="21" customFormat="1" ht="53.25" customHeight="1" hidden="1">
      <c r="A169" s="17"/>
      <c r="B169" s="17"/>
      <c r="C169" s="65" t="s">
        <v>456</v>
      </c>
      <c r="D169" s="40"/>
      <c r="E169" s="66" t="s">
        <v>449</v>
      </c>
      <c r="F169" s="77">
        <f>F170</f>
        <v>0</v>
      </c>
      <c r="G169" s="77">
        <f aca="true" t="shared" si="81" ref="G169:O169">G170</f>
        <v>0</v>
      </c>
      <c r="H169" s="77">
        <f t="shared" si="81"/>
        <v>0</v>
      </c>
      <c r="I169" s="77">
        <f t="shared" si="81"/>
        <v>0</v>
      </c>
      <c r="J169" s="77">
        <f t="shared" si="81"/>
        <v>0</v>
      </c>
      <c r="K169" s="77">
        <f t="shared" si="81"/>
        <v>0</v>
      </c>
      <c r="L169" s="77">
        <f t="shared" si="81"/>
        <v>0</v>
      </c>
      <c r="M169" s="94">
        <f t="shared" si="81"/>
        <v>0</v>
      </c>
      <c r="N169" s="77">
        <f t="shared" si="81"/>
        <v>0</v>
      </c>
      <c r="O169" s="113">
        <f t="shared" si="81"/>
        <v>0</v>
      </c>
      <c r="P169" s="67"/>
      <c r="Q169" s="67"/>
      <c r="R169" s="67"/>
    </row>
    <row r="170" spans="1:18" s="21" customFormat="1" ht="27.75" customHeight="1" hidden="1">
      <c r="A170" s="17"/>
      <c r="B170" s="17"/>
      <c r="C170" s="65"/>
      <c r="D170" s="40" t="s">
        <v>3</v>
      </c>
      <c r="E170" s="66" t="s">
        <v>95</v>
      </c>
      <c r="F170" s="77"/>
      <c r="G170" s="91">
        <f>F170+SUM(H170:R170)</f>
        <v>0</v>
      </c>
      <c r="H170" s="91"/>
      <c r="I170" s="91"/>
      <c r="J170" s="91"/>
      <c r="K170" s="91"/>
      <c r="L170" s="67"/>
      <c r="M170" s="69"/>
      <c r="N170" s="67"/>
      <c r="O170" s="50"/>
      <c r="P170" s="67"/>
      <c r="Q170" s="67"/>
      <c r="R170" s="67"/>
    </row>
    <row r="171" spans="1:18" s="21" customFormat="1" ht="45" customHeight="1" hidden="1">
      <c r="A171" s="17"/>
      <c r="B171" s="17"/>
      <c r="C171" s="65" t="s">
        <v>448</v>
      </c>
      <c r="D171" s="40"/>
      <c r="E171" s="56" t="s">
        <v>449</v>
      </c>
      <c r="F171" s="77">
        <f>F172+F173</f>
        <v>200</v>
      </c>
      <c r="G171" s="77">
        <f aca="true" t="shared" si="82" ref="G171:O171">G172+G173</f>
        <v>200</v>
      </c>
      <c r="H171" s="77">
        <f t="shared" si="82"/>
        <v>0</v>
      </c>
      <c r="I171" s="77">
        <f t="shared" si="82"/>
        <v>0</v>
      </c>
      <c r="J171" s="77">
        <f t="shared" si="82"/>
        <v>0</v>
      </c>
      <c r="K171" s="77">
        <f t="shared" si="82"/>
        <v>0</v>
      </c>
      <c r="L171" s="77">
        <f t="shared" si="82"/>
        <v>0</v>
      </c>
      <c r="M171" s="94">
        <f t="shared" si="82"/>
        <v>0</v>
      </c>
      <c r="N171" s="77">
        <f t="shared" si="82"/>
        <v>0</v>
      </c>
      <c r="O171" s="113">
        <f t="shared" si="82"/>
        <v>0</v>
      </c>
      <c r="P171" s="67"/>
      <c r="Q171" s="67"/>
      <c r="R171" s="67"/>
    </row>
    <row r="172" spans="1:18" s="21" customFormat="1" ht="27.75" customHeight="1" hidden="1">
      <c r="A172" s="17"/>
      <c r="B172" s="17"/>
      <c r="C172" s="65"/>
      <c r="D172" s="40" t="s">
        <v>3</v>
      </c>
      <c r="E172" s="66" t="s">
        <v>95</v>
      </c>
      <c r="F172" s="77">
        <v>200</v>
      </c>
      <c r="G172" s="91">
        <f>F172+SUM(H172:R172)</f>
        <v>200</v>
      </c>
      <c r="H172" s="67"/>
      <c r="I172" s="67"/>
      <c r="J172" s="67"/>
      <c r="K172" s="68"/>
      <c r="L172" s="67"/>
      <c r="M172" s="69"/>
      <c r="N172" s="67"/>
      <c r="O172" s="50"/>
      <c r="P172" s="67"/>
      <c r="Q172" s="67"/>
      <c r="R172" s="67"/>
    </row>
    <row r="173" spans="1:18" s="21" customFormat="1" ht="27.75" customHeight="1" hidden="1">
      <c r="A173" s="17"/>
      <c r="B173" s="17"/>
      <c r="C173" s="65"/>
      <c r="D173" s="40" t="s">
        <v>11</v>
      </c>
      <c r="E173" s="66" t="s">
        <v>12</v>
      </c>
      <c r="F173" s="77"/>
      <c r="G173" s="91">
        <f>F173+SUM(H173:R173)</f>
        <v>0</v>
      </c>
      <c r="H173" s="67"/>
      <c r="I173" s="67"/>
      <c r="J173" s="67"/>
      <c r="K173" s="68"/>
      <c r="L173" s="67"/>
      <c r="M173" s="69"/>
      <c r="N173" s="67"/>
      <c r="O173" s="50"/>
      <c r="P173" s="67"/>
      <c r="Q173" s="67"/>
      <c r="R173" s="67"/>
    </row>
    <row r="174" spans="1:18" s="21" customFormat="1" ht="27.75" customHeight="1" hidden="1">
      <c r="A174" s="17"/>
      <c r="B174" s="17"/>
      <c r="C174" s="62" t="s">
        <v>413</v>
      </c>
      <c r="D174" s="11"/>
      <c r="E174" s="82" t="s">
        <v>140</v>
      </c>
      <c r="F174" s="93">
        <f>F175+F177</f>
        <v>0.3</v>
      </c>
      <c r="G174" s="93">
        <f aca="true" t="shared" si="83" ref="G174:R174">G175+G177</f>
        <v>0.3</v>
      </c>
      <c r="H174" s="93">
        <f t="shared" si="83"/>
        <v>0</v>
      </c>
      <c r="I174" s="93">
        <f t="shared" si="83"/>
        <v>0</v>
      </c>
      <c r="J174" s="93">
        <f t="shared" si="83"/>
        <v>0</v>
      </c>
      <c r="K174" s="93">
        <f t="shared" si="83"/>
        <v>0</v>
      </c>
      <c r="L174" s="93">
        <f t="shared" si="83"/>
        <v>0</v>
      </c>
      <c r="M174" s="93">
        <f t="shared" si="83"/>
        <v>0</v>
      </c>
      <c r="N174" s="93">
        <f t="shared" si="83"/>
        <v>0</v>
      </c>
      <c r="O174" s="182">
        <f t="shared" si="83"/>
        <v>0</v>
      </c>
      <c r="P174" s="93">
        <f t="shared" si="83"/>
        <v>0</v>
      </c>
      <c r="Q174" s="93">
        <f t="shared" si="83"/>
        <v>0</v>
      </c>
      <c r="R174" s="93">
        <f t="shared" si="83"/>
        <v>0</v>
      </c>
    </row>
    <row r="175" spans="1:18" s="21" customFormat="1" ht="27.75" customHeight="1" hidden="1">
      <c r="A175" s="17"/>
      <c r="B175" s="17"/>
      <c r="C175" s="65" t="s">
        <v>521</v>
      </c>
      <c r="D175" s="40"/>
      <c r="E175" s="66" t="s">
        <v>522</v>
      </c>
      <c r="F175" s="77">
        <f>F176</f>
        <v>0.3</v>
      </c>
      <c r="G175" s="77">
        <f aca="true" t="shared" si="84" ref="G175:R175">G176</f>
        <v>0.3</v>
      </c>
      <c r="H175" s="77">
        <f t="shared" si="84"/>
        <v>0</v>
      </c>
      <c r="I175" s="77">
        <f t="shared" si="84"/>
        <v>0</v>
      </c>
      <c r="J175" s="77">
        <f t="shared" si="84"/>
        <v>0</v>
      </c>
      <c r="K175" s="77">
        <f t="shared" si="84"/>
        <v>0</v>
      </c>
      <c r="L175" s="77">
        <f t="shared" si="84"/>
        <v>0</v>
      </c>
      <c r="M175" s="94">
        <f t="shared" si="84"/>
        <v>0</v>
      </c>
      <c r="N175" s="77">
        <f t="shared" si="84"/>
        <v>0</v>
      </c>
      <c r="O175" s="113">
        <f t="shared" si="84"/>
        <v>0</v>
      </c>
      <c r="P175" s="77">
        <f t="shared" si="84"/>
        <v>0</v>
      </c>
      <c r="Q175" s="77">
        <f t="shared" si="84"/>
        <v>0</v>
      </c>
      <c r="R175" s="77">
        <f t="shared" si="84"/>
        <v>0</v>
      </c>
    </row>
    <row r="176" spans="1:18" s="21" customFormat="1" ht="27.75" customHeight="1" hidden="1">
      <c r="A176" s="17"/>
      <c r="B176" s="17"/>
      <c r="C176" s="65"/>
      <c r="D176" s="40" t="s">
        <v>3</v>
      </c>
      <c r="E176" s="66" t="s">
        <v>95</v>
      </c>
      <c r="F176" s="77">
        <v>0.3</v>
      </c>
      <c r="G176" s="91">
        <f>F176+SUM(H176:R176)</f>
        <v>0.3</v>
      </c>
      <c r="H176" s="67"/>
      <c r="I176" s="67"/>
      <c r="J176" s="67"/>
      <c r="K176" s="68"/>
      <c r="L176" s="67"/>
      <c r="M176" s="69"/>
      <c r="N176" s="67"/>
      <c r="O176" s="50"/>
      <c r="P176" s="67"/>
      <c r="Q176" s="67"/>
      <c r="R176" s="67"/>
    </row>
    <row r="177" spans="1:18" s="21" customFormat="1" ht="20.25" customHeight="1" hidden="1">
      <c r="A177" s="17"/>
      <c r="B177" s="17"/>
      <c r="C177" s="65" t="s">
        <v>529</v>
      </c>
      <c r="D177" s="40"/>
      <c r="E177" s="66" t="s">
        <v>522</v>
      </c>
      <c r="F177" s="77">
        <f>F178</f>
        <v>0</v>
      </c>
      <c r="G177" s="77">
        <f aca="true" t="shared" si="85" ref="G177:R177">G178</f>
        <v>0</v>
      </c>
      <c r="H177" s="77">
        <f t="shared" si="85"/>
        <v>0</v>
      </c>
      <c r="I177" s="77">
        <f t="shared" si="85"/>
        <v>0</v>
      </c>
      <c r="J177" s="77">
        <f t="shared" si="85"/>
        <v>0</v>
      </c>
      <c r="K177" s="77">
        <f t="shared" si="85"/>
        <v>0</v>
      </c>
      <c r="L177" s="77">
        <f t="shared" si="85"/>
        <v>0</v>
      </c>
      <c r="M177" s="77">
        <f t="shared" si="85"/>
        <v>0</v>
      </c>
      <c r="N177" s="77">
        <f t="shared" si="85"/>
        <v>0</v>
      </c>
      <c r="O177" s="113">
        <f t="shared" si="85"/>
        <v>0</v>
      </c>
      <c r="P177" s="77">
        <f t="shared" si="85"/>
        <v>0</v>
      </c>
      <c r="Q177" s="77">
        <f t="shared" si="85"/>
        <v>0</v>
      </c>
      <c r="R177" s="77">
        <f t="shared" si="85"/>
        <v>0</v>
      </c>
    </row>
    <row r="178" spans="1:18" s="21" customFormat="1" ht="23.25" customHeight="1" hidden="1">
      <c r="A178" s="17"/>
      <c r="B178" s="17"/>
      <c r="C178" s="65"/>
      <c r="D178" s="40" t="s">
        <v>3</v>
      </c>
      <c r="E178" s="66" t="s">
        <v>95</v>
      </c>
      <c r="F178" s="77"/>
      <c r="G178" s="91">
        <f>F178+SUM(H178:R178)</f>
        <v>0</v>
      </c>
      <c r="H178" s="67"/>
      <c r="I178" s="67"/>
      <c r="J178" s="67"/>
      <c r="K178" s="68"/>
      <c r="L178" s="67"/>
      <c r="M178" s="69"/>
      <c r="N178" s="67"/>
      <c r="O178" s="50"/>
      <c r="P178" s="67"/>
      <c r="Q178" s="67"/>
      <c r="R178" s="67"/>
    </row>
    <row r="179" spans="1:18" ht="12" hidden="1">
      <c r="A179" s="5"/>
      <c r="B179" s="5" t="s">
        <v>50</v>
      </c>
      <c r="C179" s="16"/>
      <c r="D179" s="5"/>
      <c r="E179" s="13" t="s">
        <v>51</v>
      </c>
      <c r="F179" s="118">
        <f aca="true" t="shared" si="86" ref="F179:R179">F180+F184</f>
        <v>1063.8</v>
      </c>
      <c r="G179" s="118">
        <f t="shared" si="86"/>
        <v>1063.8</v>
      </c>
      <c r="H179" s="25">
        <f t="shared" si="86"/>
        <v>0</v>
      </c>
      <c r="I179" s="25">
        <f t="shared" si="86"/>
        <v>0</v>
      </c>
      <c r="J179" s="25">
        <f t="shared" si="86"/>
        <v>0</v>
      </c>
      <c r="K179" s="25">
        <f t="shared" si="86"/>
        <v>0</v>
      </c>
      <c r="L179" s="25">
        <f t="shared" si="86"/>
        <v>0</v>
      </c>
      <c r="M179" s="156">
        <f t="shared" si="86"/>
        <v>0</v>
      </c>
      <c r="N179" s="25">
        <f t="shared" si="86"/>
        <v>0</v>
      </c>
      <c r="O179" s="187">
        <f t="shared" si="86"/>
        <v>0</v>
      </c>
      <c r="P179" s="25">
        <f t="shared" si="86"/>
        <v>0</v>
      </c>
      <c r="Q179" s="25">
        <f t="shared" si="86"/>
        <v>0</v>
      </c>
      <c r="R179" s="25">
        <f t="shared" si="86"/>
        <v>0</v>
      </c>
    </row>
    <row r="180" spans="1:18" ht="12" hidden="1">
      <c r="A180" s="5"/>
      <c r="B180" s="5" t="s">
        <v>147</v>
      </c>
      <c r="C180" s="16"/>
      <c r="D180" s="5"/>
      <c r="E180" s="13" t="s">
        <v>146</v>
      </c>
      <c r="F180" s="118">
        <f>F181</f>
        <v>263.8</v>
      </c>
      <c r="G180" s="118">
        <f aca="true" t="shared" si="87" ref="G180:R180">G181</f>
        <v>263.8</v>
      </c>
      <c r="H180" s="25">
        <f t="shared" si="87"/>
        <v>0</v>
      </c>
      <c r="I180" s="25">
        <f t="shared" si="87"/>
        <v>0</v>
      </c>
      <c r="J180" s="25">
        <f t="shared" si="87"/>
        <v>0</v>
      </c>
      <c r="K180" s="25">
        <f t="shared" si="87"/>
        <v>0</v>
      </c>
      <c r="L180" s="25">
        <f t="shared" si="87"/>
        <v>0</v>
      </c>
      <c r="M180" s="156">
        <f t="shared" si="87"/>
        <v>0</v>
      </c>
      <c r="N180" s="25">
        <f t="shared" si="87"/>
        <v>0</v>
      </c>
      <c r="O180" s="187">
        <f t="shared" si="87"/>
        <v>0</v>
      </c>
      <c r="P180" s="25">
        <f t="shared" si="87"/>
        <v>0</v>
      </c>
      <c r="Q180" s="25">
        <f t="shared" si="87"/>
        <v>0</v>
      </c>
      <c r="R180" s="25">
        <f t="shared" si="87"/>
        <v>0</v>
      </c>
    </row>
    <row r="181" spans="1:18" ht="12.75" hidden="1">
      <c r="A181" s="5"/>
      <c r="B181" s="5"/>
      <c r="C181" s="62" t="s">
        <v>420</v>
      </c>
      <c r="D181" s="11"/>
      <c r="E181" s="109" t="s">
        <v>143</v>
      </c>
      <c r="F181" s="93">
        <f>F182</f>
        <v>263.8</v>
      </c>
      <c r="G181" s="93">
        <f aca="true" t="shared" si="88" ref="G181:R182">G182</f>
        <v>263.8</v>
      </c>
      <c r="H181" s="71">
        <f t="shared" si="88"/>
        <v>0</v>
      </c>
      <c r="I181" s="71">
        <f t="shared" si="88"/>
        <v>0</v>
      </c>
      <c r="J181" s="71">
        <f t="shared" si="88"/>
        <v>0</v>
      </c>
      <c r="K181" s="71">
        <f t="shared" si="88"/>
        <v>0</v>
      </c>
      <c r="L181" s="71">
        <f t="shared" si="88"/>
        <v>0</v>
      </c>
      <c r="M181" s="75">
        <f t="shared" si="88"/>
        <v>0</v>
      </c>
      <c r="N181" s="71">
        <f t="shared" si="88"/>
        <v>0</v>
      </c>
      <c r="O181" s="49">
        <f t="shared" si="88"/>
        <v>0</v>
      </c>
      <c r="P181" s="71">
        <f t="shared" si="88"/>
        <v>0</v>
      </c>
      <c r="Q181" s="71">
        <f t="shared" si="88"/>
        <v>0</v>
      </c>
      <c r="R181" s="71">
        <f t="shared" si="88"/>
        <v>0</v>
      </c>
    </row>
    <row r="182" spans="1:18" ht="51" hidden="1">
      <c r="A182" s="17"/>
      <c r="B182" s="17"/>
      <c r="C182" s="65" t="s">
        <v>425</v>
      </c>
      <c r="D182" s="40"/>
      <c r="E182" s="73" t="s">
        <v>144</v>
      </c>
      <c r="F182" s="77">
        <f>F183</f>
        <v>263.8</v>
      </c>
      <c r="G182" s="77">
        <f t="shared" si="88"/>
        <v>263.8</v>
      </c>
      <c r="H182" s="67">
        <f t="shared" si="88"/>
        <v>0</v>
      </c>
      <c r="I182" s="67">
        <f t="shared" si="88"/>
        <v>0</v>
      </c>
      <c r="J182" s="67">
        <f t="shared" si="88"/>
        <v>0</v>
      </c>
      <c r="K182" s="67">
        <f t="shared" si="88"/>
        <v>0</v>
      </c>
      <c r="L182" s="67">
        <f t="shared" si="88"/>
        <v>0</v>
      </c>
      <c r="M182" s="69">
        <f t="shared" si="88"/>
        <v>0</v>
      </c>
      <c r="N182" s="67">
        <f t="shared" si="88"/>
        <v>0</v>
      </c>
      <c r="O182" s="50">
        <f t="shared" si="88"/>
        <v>0</v>
      </c>
      <c r="P182" s="67">
        <f t="shared" si="88"/>
        <v>0</v>
      </c>
      <c r="Q182" s="67">
        <f t="shared" si="88"/>
        <v>0</v>
      </c>
      <c r="R182" s="67">
        <f t="shared" si="88"/>
        <v>0</v>
      </c>
    </row>
    <row r="183" spans="1:18" ht="12.75" hidden="1">
      <c r="A183" s="17"/>
      <c r="B183" s="17"/>
      <c r="C183" s="65"/>
      <c r="D183" s="40" t="s">
        <v>6</v>
      </c>
      <c r="E183" s="66" t="s">
        <v>7</v>
      </c>
      <c r="F183" s="77">
        <v>263.8</v>
      </c>
      <c r="G183" s="91">
        <f>F183+SUM(H183:R183)</f>
        <v>263.8</v>
      </c>
      <c r="H183" s="67"/>
      <c r="I183" s="67"/>
      <c r="J183" s="68"/>
      <c r="K183" s="68"/>
      <c r="L183" s="67"/>
      <c r="M183" s="69"/>
      <c r="N183" s="67"/>
      <c r="O183" s="50"/>
      <c r="P183" s="67"/>
      <c r="Q183" s="67"/>
      <c r="R183" s="67"/>
    </row>
    <row r="184" spans="1:18" ht="12" hidden="1">
      <c r="A184" s="17"/>
      <c r="B184" s="5" t="s">
        <v>52</v>
      </c>
      <c r="C184" s="16"/>
      <c r="D184" s="5"/>
      <c r="E184" s="13" t="s">
        <v>53</v>
      </c>
      <c r="F184" s="118">
        <f>F185</f>
        <v>800</v>
      </c>
      <c r="G184" s="118">
        <f>G185</f>
        <v>800</v>
      </c>
      <c r="H184" s="25">
        <f aca="true" t="shared" si="89" ref="G184:R186">H185</f>
        <v>0</v>
      </c>
      <c r="I184" s="25">
        <f t="shared" si="89"/>
        <v>0</v>
      </c>
      <c r="J184" s="25">
        <f t="shared" si="89"/>
        <v>0</v>
      </c>
      <c r="K184" s="25">
        <f t="shared" si="89"/>
        <v>0</v>
      </c>
      <c r="L184" s="25">
        <f t="shared" si="89"/>
        <v>0</v>
      </c>
      <c r="M184" s="156">
        <f t="shared" si="89"/>
        <v>0</v>
      </c>
      <c r="N184" s="25">
        <f t="shared" si="89"/>
        <v>0</v>
      </c>
      <c r="O184" s="187">
        <f t="shared" si="89"/>
        <v>0</v>
      </c>
      <c r="P184" s="25">
        <f t="shared" si="89"/>
        <v>0</v>
      </c>
      <c r="Q184" s="25">
        <f t="shared" si="89"/>
        <v>0</v>
      </c>
      <c r="R184" s="25">
        <f t="shared" si="89"/>
        <v>0</v>
      </c>
    </row>
    <row r="185" spans="1:18" ht="25.5" hidden="1">
      <c r="A185" s="17"/>
      <c r="B185" s="5"/>
      <c r="C185" s="62" t="s">
        <v>317</v>
      </c>
      <c r="D185" s="11"/>
      <c r="E185" s="59" t="s">
        <v>126</v>
      </c>
      <c r="F185" s="92">
        <f>F186</f>
        <v>800</v>
      </c>
      <c r="G185" s="92">
        <f t="shared" si="89"/>
        <v>800</v>
      </c>
      <c r="H185" s="70">
        <f t="shared" si="89"/>
        <v>0</v>
      </c>
      <c r="I185" s="70">
        <f t="shared" si="89"/>
        <v>0</v>
      </c>
      <c r="J185" s="70">
        <f t="shared" si="89"/>
        <v>0</v>
      </c>
      <c r="K185" s="70">
        <f t="shared" si="89"/>
        <v>0</v>
      </c>
      <c r="L185" s="70">
        <f t="shared" si="89"/>
        <v>0</v>
      </c>
      <c r="M185" s="154">
        <f t="shared" si="89"/>
        <v>0</v>
      </c>
      <c r="N185" s="70">
        <f t="shared" si="89"/>
        <v>0</v>
      </c>
      <c r="O185" s="188">
        <f t="shared" si="89"/>
        <v>0</v>
      </c>
      <c r="P185" s="70">
        <f t="shared" si="89"/>
        <v>0</v>
      </c>
      <c r="Q185" s="70">
        <f t="shared" si="89"/>
        <v>0</v>
      </c>
      <c r="R185" s="70">
        <f t="shared" si="89"/>
        <v>0</v>
      </c>
    </row>
    <row r="186" spans="1:18" ht="25.5" hidden="1">
      <c r="A186" s="17"/>
      <c r="B186" s="5"/>
      <c r="C186" s="80" t="s">
        <v>318</v>
      </c>
      <c r="D186" s="40"/>
      <c r="E186" s="60" t="s">
        <v>127</v>
      </c>
      <c r="F186" s="77">
        <f>F187</f>
        <v>800</v>
      </c>
      <c r="G186" s="77">
        <f t="shared" si="89"/>
        <v>800</v>
      </c>
      <c r="H186" s="67">
        <f t="shared" si="89"/>
        <v>0</v>
      </c>
      <c r="I186" s="67">
        <f t="shared" si="89"/>
        <v>0</v>
      </c>
      <c r="J186" s="67">
        <f t="shared" si="89"/>
        <v>0</v>
      </c>
      <c r="K186" s="67">
        <f t="shared" si="89"/>
        <v>0</v>
      </c>
      <c r="L186" s="67">
        <f t="shared" si="89"/>
        <v>0</v>
      </c>
      <c r="M186" s="69">
        <f t="shared" si="89"/>
        <v>0</v>
      </c>
      <c r="N186" s="67">
        <f t="shared" si="89"/>
        <v>0</v>
      </c>
      <c r="O186" s="50">
        <f t="shared" si="89"/>
        <v>0</v>
      </c>
      <c r="P186" s="67">
        <f t="shared" si="89"/>
        <v>0</v>
      </c>
      <c r="Q186" s="67">
        <f t="shared" si="89"/>
        <v>0</v>
      </c>
      <c r="R186" s="67">
        <f t="shared" si="89"/>
        <v>0</v>
      </c>
    </row>
    <row r="187" spans="1:18" ht="25.5" hidden="1">
      <c r="A187" s="17"/>
      <c r="B187" s="5"/>
      <c r="C187" s="65" t="s">
        <v>319</v>
      </c>
      <c r="D187" s="40"/>
      <c r="E187" s="56" t="s">
        <v>324</v>
      </c>
      <c r="F187" s="77">
        <f>F188+F190</f>
        <v>800</v>
      </c>
      <c r="G187" s="77">
        <f aca="true" t="shared" si="90" ref="G187:R187">G188+G190</f>
        <v>800</v>
      </c>
      <c r="H187" s="77">
        <f t="shared" si="90"/>
        <v>0</v>
      </c>
      <c r="I187" s="77">
        <f t="shared" si="90"/>
        <v>0</v>
      </c>
      <c r="J187" s="77">
        <f t="shared" si="90"/>
        <v>0</v>
      </c>
      <c r="K187" s="77">
        <f t="shared" si="90"/>
        <v>0</v>
      </c>
      <c r="L187" s="77">
        <f t="shared" si="90"/>
        <v>0</v>
      </c>
      <c r="M187" s="77">
        <f t="shared" si="90"/>
        <v>0</v>
      </c>
      <c r="N187" s="77">
        <f t="shared" si="90"/>
        <v>0</v>
      </c>
      <c r="O187" s="77">
        <f t="shared" si="90"/>
        <v>0</v>
      </c>
      <c r="P187" s="77">
        <f t="shared" si="90"/>
        <v>0</v>
      </c>
      <c r="Q187" s="77">
        <f t="shared" si="90"/>
        <v>0</v>
      </c>
      <c r="R187" s="77">
        <f t="shared" si="90"/>
        <v>0</v>
      </c>
    </row>
    <row r="188" spans="1:18" ht="25.5" hidden="1">
      <c r="A188" s="17"/>
      <c r="B188" s="17"/>
      <c r="C188" s="65" t="s">
        <v>465</v>
      </c>
      <c r="D188" s="40"/>
      <c r="E188" s="66" t="s">
        <v>466</v>
      </c>
      <c r="F188" s="77">
        <f>F189</f>
        <v>0</v>
      </c>
      <c r="G188" s="77">
        <f aca="true" t="shared" si="91" ref="G188:R188">G189</f>
        <v>0</v>
      </c>
      <c r="H188" s="77">
        <f t="shared" si="91"/>
        <v>0</v>
      </c>
      <c r="I188" s="77">
        <f t="shared" si="91"/>
        <v>0</v>
      </c>
      <c r="J188" s="77">
        <f t="shared" si="91"/>
        <v>0</v>
      </c>
      <c r="K188" s="77">
        <f t="shared" si="91"/>
        <v>0</v>
      </c>
      <c r="L188" s="77">
        <f t="shared" si="91"/>
        <v>0</v>
      </c>
      <c r="M188" s="94">
        <f t="shared" si="91"/>
        <v>0</v>
      </c>
      <c r="N188" s="77">
        <f t="shared" si="91"/>
        <v>0</v>
      </c>
      <c r="O188" s="113">
        <f t="shared" si="91"/>
        <v>0</v>
      </c>
      <c r="P188" s="77">
        <f t="shared" si="91"/>
        <v>0</v>
      </c>
      <c r="Q188" s="77">
        <f t="shared" si="91"/>
        <v>0</v>
      </c>
      <c r="R188" s="77">
        <f t="shared" si="91"/>
        <v>0</v>
      </c>
    </row>
    <row r="189" spans="1:18" ht="12.75" hidden="1">
      <c r="A189" s="17"/>
      <c r="B189" s="17"/>
      <c r="C189" s="65"/>
      <c r="D189" s="40" t="s">
        <v>9</v>
      </c>
      <c r="E189" s="66" t="s">
        <v>37</v>
      </c>
      <c r="F189" s="77"/>
      <c r="G189" s="91">
        <f>F189+SUM(H189:R189)</f>
        <v>0</v>
      </c>
      <c r="H189" s="67"/>
      <c r="I189" s="67"/>
      <c r="J189" s="68"/>
      <c r="K189" s="68"/>
      <c r="L189" s="67"/>
      <c r="M189" s="69"/>
      <c r="N189" s="67"/>
      <c r="O189" s="50"/>
      <c r="P189" s="67"/>
      <c r="Q189" s="67"/>
      <c r="R189" s="67"/>
    </row>
    <row r="190" spans="1:18" ht="25.5" hidden="1">
      <c r="A190" s="17"/>
      <c r="B190" s="17"/>
      <c r="C190" s="65" t="s">
        <v>527</v>
      </c>
      <c r="D190" s="40"/>
      <c r="E190" s="66" t="s">
        <v>466</v>
      </c>
      <c r="F190" s="77">
        <f>F191</f>
        <v>800</v>
      </c>
      <c r="G190" s="77">
        <f aca="true" t="shared" si="92" ref="G190:R190">G191</f>
        <v>800</v>
      </c>
      <c r="H190" s="77">
        <f t="shared" si="92"/>
        <v>0</v>
      </c>
      <c r="I190" s="77">
        <f t="shared" si="92"/>
        <v>0</v>
      </c>
      <c r="J190" s="77">
        <f t="shared" si="92"/>
        <v>0</v>
      </c>
      <c r="K190" s="77">
        <f t="shared" si="92"/>
        <v>0</v>
      </c>
      <c r="L190" s="77">
        <f t="shared" si="92"/>
        <v>0</v>
      </c>
      <c r="M190" s="77">
        <f t="shared" si="92"/>
        <v>0</v>
      </c>
      <c r="N190" s="77">
        <f t="shared" si="92"/>
        <v>0</v>
      </c>
      <c r="O190" s="113">
        <f t="shared" si="92"/>
        <v>0</v>
      </c>
      <c r="P190" s="77">
        <f t="shared" si="92"/>
        <v>0</v>
      </c>
      <c r="Q190" s="77">
        <f t="shared" si="92"/>
        <v>0</v>
      </c>
      <c r="R190" s="77">
        <f t="shared" si="92"/>
        <v>0</v>
      </c>
    </row>
    <row r="191" spans="1:18" ht="12.75" hidden="1">
      <c r="A191" s="17"/>
      <c r="B191" s="17"/>
      <c r="C191" s="65"/>
      <c r="D191" s="40" t="s">
        <v>9</v>
      </c>
      <c r="E191" s="66" t="s">
        <v>37</v>
      </c>
      <c r="F191" s="77">
        <v>800</v>
      </c>
      <c r="G191" s="91">
        <f>F191+SUM(H191:R191)</f>
        <v>800</v>
      </c>
      <c r="H191" s="67"/>
      <c r="I191" s="67"/>
      <c r="J191" s="68"/>
      <c r="K191" s="68"/>
      <c r="L191" s="67"/>
      <c r="M191" s="69"/>
      <c r="N191" s="67"/>
      <c r="O191" s="50"/>
      <c r="P191" s="67"/>
      <c r="Q191" s="67"/>
      <c r="R191" s="67"/>
    </row>
    <row r="192" spans="1:18" s="32" customFormat="1" ht="24" hidden="1">
      <c r="A192" s="5"/>
      <c r="B192" s="5" t="s">
        <v>81</v>
      </c>
      <c r="C192" s="16"/>
      <c r="D192" s="5"/>
      <c r="E192" s="13" t="s">
        <v>82</v>
      </c>
      <c r="F192" s="118">
        <f aca="true" t="shared" si="93" ref="F192:F197">F193</f>
        <v>11731.2</v>
      </c>
      <c r="G192" s="127">
        <f aca="true" t="shared" si="94" ref="G192:R197">G193</f>
        <v>11731.2</v>
      </c>
      <c r="H192" s="25">
        <f t="shared" si="94"/>
        <v>0</v>
      </c>
      <c r="I192" s="25">
        <f t="shared" si="94"/>
        <v>0</v>
      </c>
      <c r="J192" s="25">
        <f t="shared" si="94"/>
        <v>0</v>
      </c>
      <c r="K192" s="25">
        <f t="shared" si="94"/>
        <v>0</v>
      </c>
      <c r="L192" s="25">
        <f t="shared" si="94"/>
        <v>0</v>
      </c>
      <c r="M192" s="156">
        <f t="shared" si="94"/>
        <v>0</v>
      </c>
      <c r="N192" s="25">
        <f t="shared" si="94"/>
        <v>0</v>
      </c>
      <c r="O192" s="187">
        <f t="shared" si="94"/>
        <v>0</v>
      </c>
      <c r="P192" s="25">
        <f t="shared" si="94"/>
        <v>0</v>
      </c>
      <c r="Q192" s="25">
        <f t="shared" si="94"/>
        <v>0</v>
      </c>
      <c r="R192" s="25">
        <f t="shared" si="94"/>
        <v>0</v>
      </c>
    </row>
    <row r="193" spans="1:18" s="32" customFormat="1" ht="24" hidden="1">
      <c r="A193" s="5"/>
      <c r="B193" s="5" t="s">
        <v>83</v>
      </c>
      <c r="C193" s="16"/>
      <c r="D193" s="5"/>
      <c r="E193" s="13" t="s">
        <v>97</v>
      </c>
      <c r="F193" s="118">
        <f t="shared" si="93"/>
        <v>11731.2</v>
      </c>
      <c r="G193" s="118">
        <f t="shared" si="94"/>
        <v>11731.2</v>
      </c>
      <c r="H193" s="25">
        <f t="shared" si="94"/>
        <v>0</v>
      </c>
      <c r="I193" s="25">
        <f t="shared" si="94"/>
        <v>0</v>
      </c>
      <c r="J193" s="25">
        <f t="shared" si="94"/>
        <v>0</v>
      </c>
      <c r="K193" s="25">
        <f t="shared" si="94"/>
        <v>0</v>
      </c>
      <c r="L193" s="25">
        <f t="shared" si="94"/>
        <v>0</v>
      </c>
      <c r="M193" s="156">
        <f t="shared" si="94"/>
        <v>0</v>
      </c>
      <c r="N193" s="25">
        <f t="shared" si="94"/>
        <v>0</v>
      </c>
      <c r="O193" s="187">
        <f t="shared" si="94"/>
        <v>0</v>
      </c>
      <c r="P193" s="25">
        <f t="shared" si="94"/>
        <v>0</v>
      </c>
      <c r="Q193" s="25">
        <f t="shared" si="94"/>
        <v>0</v>
      </c>
      <c r="R193" s="25">
        <f t="shared" si="94"/>
        <v>0</v>
      </c>
    </row>
    <row r="194" spans="1:18" s="32" customFormat="1" ht="38.25" hidden="1">
      <c r="A194" s="17"/>
      <c r="B194" s="17"/>
      <c r="C194" s="62" t="s">
        <v>162</v>
      </c>
      <c r="D194" s="40"/>
      <c r="E194" s="59" t="s">
        <v>105</v>
      </c>
      <c r="F194" s="92">
        <f t="shared" si="93"/>
        <v>11731.2</v>
      </c>
      <c r="G194" s="92">
        <f t="shared" si="94"/>
        <v>11731.2</v>
      </c>
      <c r="H194" s="70">
        <f t="shared" si="94"/>
        <v>0</v>
      </c>
      <c r="I194" s="70">
        <f t="shared" si="94"/>
        <v>0</v>
      </c>
      <c r="J194" s="70">
        <f t="shared" si="94"/>
        <v>0</v>
      </c>
      <c r="K194" s="70">
        <f t="shared" si="94"/>
        <v>0</v>
      </c>
      <c r="L194" s="70">
        <f t="shared" si="94"/>
        <v>0</v>
      </c>
      <c r="M194" s="154">
        <f t="shared" si="94"/>
        <v>0</v>
      </c>
      <c r="N194" s="70">
        <f t="shared" si="94"/>
        <v>0</v>
      </c>
      <c r="O194" s="188">
        <f t="shared" si="94"/>
        <v>0</v>
      </c>
      <c r="P194" s="70">
        <f t="shared" si="94"/>
        <v>0</v>
      </c>
      <c r="Q194" s="70">
        <f t="shared" si="94"/>
        <v>0</v>
      </c>
      <c r="R194" s="70">
        <f t="shared" si="94"/>
        <v>0</v>
      </c>
    </row>
    <row r="195" spans="1:18" s="32" customFormat="1" ht="25.5" hidden="1">
      <c r="A195" s="17"/>
      <c r="B195" s="17"/>
      <c r="C195" s="80" t="s">
        <v>184</v>
      </c>
      <c r="D195" s="97"/>
      <c r="E195" s="101" t="s">
        <v>187</v>
      </c>
      <c r="F195" s="91">
        <f t="shared" si="93"/>
        <v>11731.2</v>
      </c>
      <c r="G195" s="92">
        <f t="shared" si="94"/>
        <v>11731.2</v>
      </c>
      <c r="H195" s="70">
        <f t="shared" si="94"/>
        <v>0</v>
      </c>
      <c r="I195" s="70">
        <f t="shared" si="94"/>
        <v>0</v>
      </c>
      <c r="J195" s="70">
        <f t="shared" si="94"/>
        <v>0</v>
      </c>
      <c r="K195" s="70">
        <f t="shared" si="94"/>
        <v>0</v>
      </c>
      <c r="L195" s="70">
        <f t="shared" si="94"/>
        <v>0</v>
      </c>
      <c r="M195" s="154">
        <f t="shared" si="94"/>
        <v>0</v>
      </c>
      <c r="N195" s="70">
        <f t="shared" si="94"/>
        <v>0</v>
      </c>
      <c r="O195" s="188">
        <f t="shared" si="94"/>
        <v>0</v>
      </c>
      <c r="P195" s="70">
        <f t="shared" si="94"/>
        <v>0</v>
      </c>
      <c r="Q195" s="70">
        <f t="shared" si="94"/>
        <v>0</v>
      </c>
      <c r="R195" s="70">
        <f t="shared" si="94"/>
        <v>0</v>
      </c>
    </row>
    <row r="196" spans="1:18" s="32" customFormat="1" ht="25.5" hidden="1">
      <c r="A196" s="17"/>
      <c r="B196" s="17"/>
      <c r="C196" s="65" t="s">
        <v>185</v>
      </c>
      <c r="D196" s="40"/>
      <c r="E196" s="66" t="s">
        <v>188</v>
      </c>
      <c r="F196" s="91">
        <f t="shared" si="93"/>
        <v>11731.2</v>
      </c>
      <c r="G196" s="91">
        <f t="shared" si="94"/>
        <v>11731.2</v>
      </c>
      <c r="H196" s="63">
        <f t="shared" si="94"/>
        <v>0</v>
      </c>
      <c r="I196" s="63">
        <f t="shared" si="94"/>
        <v>0</v>
      </c>
      <c r="J196" s="63">
        <f t="shared" si="94"/>
        <v>0</v>
      </c>
      <c r="K196" s="63">
        <f t="shared" si="94"/>
        <v>0</v>
      </c>
      <c r="L196" s="63">
        <f t="shared" si="94"/>
        <v>0</v>
      </c>
      <c r="M196" s="76">
        <f t="shared" si="94"/>
        <v>0</v>
      </c>
      <c r="N196" s="63">
        <f t="shared" si="94"/>
        <v>0</v>
      </c>
      <c r="O196" s="189">
        <f t="shared" si="94"/>
        <v>0</v>
      </c>
      <c r="P196" s="63">
        <f t="shared" si="94"/>
        <v>0</v>
      </c>
      <c r="Q196" s="63">
        <f t="shared" si="94"/>
        <v>0</v>
      </c>
      <c r="R196" s="63">
        <f t="shared" si="94"/>
        <v>0</v>
      </c>
    </row>
    <row r="197" spans="1:18" s="32" customFormat="1" ht="38.25" hidden="1">
      <c r="A197" s="17"/>
      <c r="B197" s="17"/>
      <c r="C197" s="65" t="s">
        <v>186</v>
      </c>
      <c r="D197" s="40"/>
      <c r="E197" s="66" t="s">
        <v>189</v>
      </c>
      <c r="F197" s="91">
        <f t="shared" si="93"/>
        <v>11731.2</v>
      </c>
      <c r="G197" s="91">
        <f t="shared" si="94"/>
        <v>11731.2</v>
      </c>
      <c r="H197" s="63">
        <f t="shared" si="94"/>
        <v>0</v>
      </c>
      <c r="I197" s="63">
        <f t="shared" si="94"/>
        <v>0</v>
      </c>
      <c r="J197" s="63">
        <f t="shared" si="94"/>
        <v>0</v>
      </c>
      <c r="K197" s="63">
        <f t="shared" si="94"/>
        <v>0</v>
      </c>
      <c r="L197" s="63">
        <f t="shared" si="94"/>
        <v>0</v>
      </c>
      <c r="M197" s="76">
        <f t="shared" si="94"/>
        <v>0</v>
      </c>
      <c r="N197" s="63">
        <f t="shared" si="94"/>
        <v>0</v>
      </c>
      <c r="O197" s="189">
        <f t="shared" si="94"/>
        <v>0</v>
      </c>
      <c r="P197" s="63">
        <f t="shared" si="94"/>
        <v>0</v>
      </c>
      <c r="Q197" s="63">
        <f t="shared" si="94"/>
        <v>0</v>
      </c>
      <c r="R197" s="63">
        <f t="shared" si="94"/>
        <v>0</v>
      </c>
    </row>
    <row r="198" spans="1:18" s="32" customFormat="1" ht="28.5" customHeight="1" hidden="1">
      <c r="A198" s="17"/>
      <c r="B198" s="17"/>
      <c r="C198" s="65"/>
      <c r="D198" s="40" t="s">
        <v>8</v>
      </c>
      <c r="E198" s="107" t="s">
        <v>98</v>
      </c>
      <c r="F198" s="91">
        <v>11731.2</v>
      </c>
      <c r="G198" s="91">
        <f>F198+SUM(H198:R198)</f>
        <v>11731.2</v>
      </c>
      <c r="H198" s="63"/>
      <c r="I198" s="63"/>
      <c r="J198" s="57"/>
      <c r="K198" s="57"/>
      <c r="L198" s="63"/>
      <c r="M198" s="76"/>
      <c r="N198" s="63"/>
      <c r="O198" s="189"/>
      <c r="P198" s="63"/>
      <c r="Q198" s="63"/>
      <c r="R198" s="63"/>
    </row>
    <row r="199" spans="1:18" s="22" customFormat="1" ht="46.5" customHeight="1" hidden="1">
      <c r="A199" s="5" t="s">
        <v>19</v>
      </c>
      <c r="B199" s="5"/>
      <c r="C199" s="5"/>
      <c r="D199" s="5"/>
      <c r="E199" s="13" t="s">
        <v>54</v>
      </c>
      <c r="F199" s="118">
        <f>F200+F218</f>
        <v>4726.900000000001</v>
      </c>
      <c r="G199" s="118">
        <f>G200+G218</f>
        <v>4726.900000000001</v>
      </c>
      <c r="H199" s="25">
        <f aca="true" t="shared" si="95" ref="H199:R199">H200+H218</f>
        <v>0</v>
      </c>
      <c r="I199" s="25">
        <f t="shared" si="95"/>
        <v>0</v>
      </c>
      <c r="J199" s="25">
        <f t="shared" si="95"/>
        <v>0</v>
      </c>
      <c r="K199" s="25">
        <f t="shared" si="95"/>
        <v>0</v>
      </c>
      <c r="L199" s="25">
        <f t="shared" si="95"/>
        <v>0</v>
      </c>
      <c r="M199" s="156">
        <f t="shared" si="95"/>
        <v>0</v>
      </c>
      <c r="N199" s="25">
        <f t="shared" si="95"/>
        <v>0</v>
      </c>
      <c r="O199" s="187">
        <f t="shared" si="95"/>
        <v>0</v>
      </c>
      <c r="P199" s="25">
        <f t="shared" si="95"/>
        <v>0</v>
      </c>
      <c r="Q199" s="25">
        <f t="shared" si="95"/>
        <v>0</v>
      </c>
      <c r="R199" s="25">
        <f t="shared" si="95"/>
        <v>0</v>
      </c>
    </row>
    <row r="200" spans="1:18" s="22" customFormat="1" ht="20.25" customHeight="1" hidden="1">
      <c r="A200" s="5"/>
      <c r="B200" s="5" t="s">
        <v>28</v>
      </c>
      <c r="C200" s="5"/>
      <c r="D200" s="5"/>
      <c r="E200" s="15" t="s">
        <v>29</v>
      </c>
      <c r="F200" s="118">
        <f>F201+F212</f>
        <v>4726.900000000001</v>
      </c>
      <c r="G200" s="126">
        <f>G201+G212</f>
        <v>4726.900000000001</v>
      </c>
      <c r="H200" s="25">
        <f aca="true" t="shared" si="96" ref="H200:R200">H201+H212</f>
        <v>0</v>
      </c>
      <c r="I200" s="25">
        <f t="shared" si="96"/>
        <v>0</v>
      </c>
      <c r="J200" s="25">
        <f t="shared" si="96"/>
        <v>0</v>
      </c>
      <c r="K200" s="25">
        <f t="shared" si="96"/>
        <v>0</v>
      </c>
      <c r="L200" s="25">
        <f t="shared" si="96"/>
        <v>0</v>
      </c>
      <c r="M200" s="156">
        <f t="shared" si="96"/>
        <v>0</v>
      </c>
      <c r="N200" s="25">
        <f t="shared" si="96"/>
        <v>0</v>
      </c>
      <c r="O200" s="187">
        <f t="shared" si="96"/>
        <v>0</v>
      </c>
      <c r="P200" s="25">
        <f t="shared" si="96"/>
        <v>0</v>
      </c>
      <c r="Q200" s="25">
        <f t="shared" si="96"/>
        <v>0</v>
      </c>
      <c r="R200" s="25">
        <f t="shared" si="96"/>
        <v>0</v>
      </c>
    </row>
    <row r="201" spans="1:18" s="23" customFormat="1" ht="36" hidden="1">
      <c r="A201" s="5"/>
      <c r="B201" s="5" t="s">
        <v>55</v>
      </c>
      <c r="C201" s="16"/>
      <c r="D201" s="5"/>
      <c r="E201" s="20" t="s">
        <v>56</v>
      </c>
      <c r="F201" s="118">
        <f>F202</f>
        <v>4326.900000000001</v>
      </c>
      <c r="G201" s="120">
        <f>G202</f>
        <v>4326.900000000001</v>
      </c>
      <c r="H201" s="25">
        <f aca="true" t="shared" si="97" ref="H201:R201">H202</f>
        <v>0</v>
      </c>
      <c r="I201" s="25">
        <f t="shared" si="97"/>
        <v>0</v>
      </c>
      <c r="J201" s="58">
        <f>J202</f>
        <v>0</v>
      </c>
      <c r="K201" s="58">
        <f>K202</f>
        <v>0</v>
      </c>
      <c r="L201" s="25">
        <f t="shared" si="97"/>
        <v>0</v>
      </c>
      <c r="M201" s="156">
        <f t="shared" si="97"/>
        <v>0</v>
      </c>
      <c r="N201" s="25">
        <f t="shared" si="97"/>
        <v>0</v>
      </c>
      <c r="O201" s="187">
        <f t="shared" si="97"/>
        <v>0</v>
      </c>
      <c r="P201" s="25">
        <f t="shared" si="97"/>
        <v>0</v>
      </c>
      <c r="Q201" s="25">
        <f t="shared" si="97"/>
        <v>0</v>
      </c>
      <c r="R201" s="25">
        <f t="shared" si="97"/>
        <v>0</v>
      </c>
    </row>
    <row r="202" spans="1:18" s="24" customFormat="1" ht="38.25" hidden="1">
      <c r="A202" s="17"/>
      <c r="B202" s="17"/>
      <c r="C202" s="62" t="s">
        <v>162</v>
      </c>
      <c r="D202" s="40"/>
      <c r="E202" s="59" t="s">
        <v>105</v>
      </c>
      <c r="F202" s="92">
        <f>F203+F218</f>
        <v>4326.900000000001</v>
      </c>
      <c r="G202" s="92">
        <f>G203+G218</f>
        <v>4326.900000000001</v>
      </c>
      <c r="H202" s="70">
        <f aca="true" t="shared" si="98" ref="H202:R202">H203+H218</f>
        <v>0</v>
      </c>
      <c r="I202" s="70">
        <f t="shared" si="98"/>
        <v>0</v>
      </c>
      <c r="J202" s="70">
        <f t="shared" si="98"/>
        <v>0</v>
      </c>
      <c r="K202" s="70">
        <f t="shared" si="98"/>
        <v>0</v>
      </c>
      <c r="L202" s="70">
        <f t="shared" si="98"/>
        <v>0</v>
      </c>
      <c r="M202" s="154">
        <f t="shared" si="98"/>
        <v>0</v>
      </c>
      <c r="N202" s="70">
        <f t="shared" si="98"/>
        <v>0</v>
      </c>
      <c r="O202" s="188">
        <f t="shared" si="98"/>
        <v>0</v>
      </c>
      <c r="P202" s="70">
        <f t="shared" si="98"/>
        <v>0</v>
      </c>
      <c r="Q202" s="70">
        <f t="shared" si="98"/>
        <v>0</v>
      </c>
      <c r="R202" s="70">
        <f t="shared" si="98"/>
        <v>0</v>
      </c>
    </row>
    <row r="203" spans="1:18" s="24" customFormat="1" ht="25.5" hidden="1">
      <c r="A203" s="17"/>
      <c r="B203" s="17"/>
      <c r="C203" s="62" t="s">
        <v>159</v>
      </c>
      <c r="D203" s="11"/>
      <c r="E203" s="59" t="s">
        <v>106</v>
      </c>
      <c r="F203" s="92">
        <f>F204+F209</f>
        <v>4326.900000000001</v>
      </c>
      <c r="G203" s="92">
        <f aca="true" t="shared" si="99" ref="G203:R203">G204+G209</f>
        <v>4326.900000000001</v>
      </c>
      <c r="H203" s="70">
        <f t="shared" si="99"/>
        <v>0</v>
      </c>
      <c r="I203" s="70">
        <f t="shared" si="99"/>
        <v>0</v>
      </c>
      <c r="J203" s="70">
        <f t="shared" si="99"/>
        <v>0</v>
      </c>
      <c r="K203" s="70">
        <f t="shared" si="99"/>
        <v>0</v>
      </c>
      <c r="L203" s="70">
        <f t="shared" si="99"/>
        <v>0</v>
      </c>
      <c r="M203" s="154">
        <f t="shared" si="99"/>
        <v>0</v>
      </c>
      <c r="N203" s="70">
        <f t="shared" si="99"/>
        <v>0</v>
      </c>
      <c r="O203" s="188">
        <f t="shared" si="99"/>
        <v>0</v>
      </c>
      <c r="P203" s="70">
        <f t="shared" si="99"/>
        <v>0</v>
      </c>
      <c r="Q203" s="70">
        <f t="shared" si="99"/>
        <v>0</v>
      </c>
      <c r="R203" s="70">
        <f t="shared" si="99"/>
        <v>0</v>
      </c>
    </row>
    <row r="204" spans="1:18" s="24" customFormat="1" ht="25.5" hidden="1">
      <c r="A204" s="17"/>
      <c r="B204" s="17"/>
      <c r="C204" s="110" t="s">
        <v>160</v>
      </c>
      <c r="D204" s="97"/>
      <c r="E204" s="60" t="s">
        <v>163</v>
      </c>
      <c r="F204" s="91">
        <f aca="true" t="shared" si="100" ref="F204:K204">F205</f>
        <v>3991.1000000000004</v>
      </c>
      <c r="G204" s="91">
        <f t="shared" si="100"/>
        <v>3991.1000000000004</v>
      </c>
      <c r="H204" s="63">
        <f t="shared" si="100"/>
        <v>0</v>
      </c>
      <c r="I204" s="63">
        <f t="shared" si="100"/>
        <v>0</v>
      </c>
      <c r="J204" s="63">
        <f t="shared" si="100"/>
        <v>0</v>
      </c>
      <c r="K204" s="63">
        <f t="shared" si="100"/>
        <v>0</v>
      </c>
      <c r="L204" s="63">
        <f aca="true" t="shared" si="101" ref="L204:Q204">L206+L207+L208</f>
        <v>0</v>
      </c>
      <c r="M204" s="76">
        <f t="shared" si="101"/>
        <v>0</v>
      </c>
      <c r="N204" s="63">
        <f t="shared" si="101"/>
        <v>0</v>
      </c>
      <c r="O204" s="189">
        <f t="shared" si="101"/>
        <v>0</v>
      </c>
      <c r="P204" s="63">
        <f t="shared" si="101"/>
        <v>0</v>
      </c>
      <c r="Q204" s="63">
        <f t="shared" si="101"/>
        <v>0</v>
      </c>
      <c r="R204" s="63">
        <f>R206+R207+R208</f>
        <v>0</v>
      </c>
    </row>
    <row r="205" spans="1:18" s="24" customFormat="1" ht="25.5" hidden="1">
      <c r="A205" s="17"/>
      <c r="B205" s="17"/>
      <c r="C205" s="61" t="s">
        <v>161</v>
      </c>
      <c r="D205" s="40"/>
      <c r="E205" s="56" t="s">
        <v>164</v>
      </c>
      <c r="F205" s="91">
        <f aca="true" t="shared" si="102" ref="F205:L205">F206+F207+F208</f>
        <v>3991.1000000000004</v>
      </c>
      <c r="G205" s="91">
        <f t="shared" si="102"/>
        <v>3991.1000000000004</v>
      </c>
      <c r="H205" s="91">
        <f t="shared" si="102"/>
        <v>0</v>
      </c>
      <c r="I205" s="91">
        <f t="shared" si="102"/>
        <v>0</v>
      </c>
      <c r="J205" s="91">
        <f t="shared" si="102"/>
        <v>0</v>
      </c>
      <c r="K205" s="91">
        <f t="shared" si="102"/>
        <v>0</v>
      </c>
      <c r="L205" s="91">
        <f t="shared" si="102"/>
        <v>0</v>
      </c>
      <c r="M205" s="76"/>
      <c r="N205" s="63"/>
      <c r="O205" s="189"/>
      <c r="P205" s="63"/>
      <c r="Q205" s="63"/>
      <c r="R205" s="63"/>
    </row>
    <row r="206" spans="1:18" s="24" customFormat="1" ht="51" hidden="1">
      <c r="A206" s="17"/>
      <c r="B206" s="17"/>
      <c r="C206" s="65"/>
      <c r="D206" s="40" t="s">
        <v>2</v>
      </c>
      <c r="E206" s="66" t="s">
        <v>94</v>
      </c>
      <c r="F206" s="77">
        <v>3628.8</v>
      </c>
      <c r="G206" s="77">
        <f>F206+SUM(H206:R206)</f>
        <v>3628.8</v>
      </c>
      <c r="H206" s="67"/>
      <c r="I206" s="67"/>
      <c r="J206" s="68"/>
      <c r="K206" s="68"/>
      <c r="L206" s="67"/>
      <c r="M206" s="69"/>
      <c r="N206" s="67"/>
      <c r="O206" s="50"/>
      <c r="P206" s="67"/>
      <c r="Q206" s="67"/>
      <c r="R206" s="67"/>
    </row>
    <row r="207" spans="1:18" s="24" customFormat="1" ht="25.5" hidden="1">
      <c r="A207" s="17"/>
      <c r="B207" s="17"/>
      <c r="C207" s="65"/>
      <c r="D207" s="40" t="s">
        <v>3</v>
      </c>
      <c r="E207" s="66" t="s">
        <v>95</v>
      </c>
      <c r="F207" s="77">
        <v>362</v>
      </c>
      <c r="G207" s="77">
        <f>F207+SUM(H207:R207)</f>
        <v>362</v>
      </c>
      <c r="H207" s="67"/>
      <c r="I207" s="67"/>
      <c r="J207" s="68">
        <v>0</v>
      </c>
      <c r="K207" s="68"/>
      <c r="L207" s="67"/>
      <c r="M207" s="69"/>
      <c r="N207" s="67"/>
      <c r="O207" s="50"/>
      <c r="P207" s="67"/>
      <c r="Q207" s="67"/>
      <c r="R207" s="67"/>
    </row>
    <row r="208" spans="1:18" s="24" customFormat="1" ht="12.75" hidden="1">
      <c r="A208" s="17"/>
      <c r="B208" s="17"/>
      <c r="C208" s="65"/>
      <c r="D208" s="40" t="s">
        <v>4</v>
      </c>
      <c r="E208" s="66" t="s">
        <v>5</v>
      </c>
      <c r="F208" s="77">
        <v>0.3</v>
      </c>
      <c r="G208" s="77">
        <f>F208+SUM(H208:R208)</f>
        <v>0.3</v>
      </c>
      <c r="H208" s="67"/>
      <c r="I208" s="67"/>
      <c r="J208" s="68"/>
      <c r="K208" s="68"/>
      <c r="L208" s="67"/>
      <c r="M208" s="69"/>
      <c r="N208" s="67"/>
      <c r="O208" s="50"/>
      <c r="P208" s="67"/>
      <c r="Q208" s="67"/>
      <c r="R208" s="67"/>
    </row>
    <row r="209" spans="1:18" s="24" customFormat="1" ht="51" hidden="1">
      <c r="A209" s="17"/>
      <c r="B209" s="17"/>
      <c r="C209" s="80" t="s">
        <v>169</v>
      </c>
      <c r="D209" s="97"/>
      <c r="E209" s="101" t="s">
        <v>170</v>
      </c>
      <c r="F209" s="77">
        <f>F210</f>
        <v>335.8</v>
      </c>
      <c r="G209" s="77">
        <f aca="true" t="shared" si="103" ref="G209:R210">G210</f>
        <v>335.8</v>
      </c>
      <c r="H209" s="67">
        <f t="shared" si="103"/>
        <v>0</v>
      </c>
      <c r="I209" s="67">
        <f t="shared" si="103"/>
        <v>0</v>
      </c>
      <c r="J209" s="67">
        <f t="shared" si="103"/>
        <v>0</v>
      </c>
      <c r="K209" s="67">
        <f t="shared" si="103"/>
        <v>0</v>
      </c>
      <c r="L209" s="67">
        <f t="shared" si="103"/>
        <v>0</v>
      </c>
      <c r="M209" s="69">
        <f t="shared" si="103"/>
        <v>0</v>
      </c>
      <c r="N209" s="67">
        <f t="shared" si="103"/>
        <v>0</v>
      </c>
      <c r="O209" s="50">
        <f t="shared" si="103"/>
        <v>0</v>
      </c>
      <c r="P209" s="67">
        <f t="shared" si="103"/>
        <v>0</v>
      </c>
      <c r="Q209" s="67">
        <f t="shared" si="103"/>
        <v>0</v>
      </c>
      <c r="R209" s="67">
        <f t="shared" si="103"/>
        <v>0</v>
      </c>
    </row>
    <row r="210" spans="1:18" s="24" customFormat="1" ht="38.25" hidden="1">
      <c r="A210" s="17"/>
      <c r="B210" s="17"/>
      <c r="C210" s="65" t="s">
        <v>486</v>
      </c>
      <c r="D210" s="40"/>
      <c r="E210" s="56" t="s">
        <v>487</v>
      </c>
      <c r="F210" s="91">
        <f>F211</f>
        <v>335.8</v>
      </c>
      <c r="G210" s="91">
        <f t="shared" si="103"/>
        <v>335.8</v>
      </c>
      <c r="H210" s="91">
        <f t="shared" si="103"/>
        <v>0</v>
      </c>
      <c r="I210" s="91">
        <f t="shared" si="103"/>
        <v>0</v>
      </c>
      <c r="J210" s="91">
        <f t="shared" si="103"/>
        <v>0</v>
      </c>
      <c r="K210" s="91">
        <f t="shared" si="103"/>
        <v>0</v>
      </c>
      <c r="L210" s="91">
        <f t="shared" si="103"/>
        <v>0</v>
      </c>
      <c r="M210" s="69"/>
      <c r="N210" s="67"/>
      <c r="O210" s="50"/>
      <c r="P210" s="67"/>
      <c r="Q210" s="67"/>
      <c r="R210" s="67"/>
    </row>
    <row r="211" spans="1:18" s="24" customFormat="1" ht="12.75" hidden="1">
      <c r="A211" s="17"/>
      <c r="B211" s="17"/>
      <c r="C211" s="65"/>
      <c r="D211" s="40" t="s">
        <v>9</v>
      </c>
      <c r="E211" s="66" t="s">
        <v>37</v>
      </c>
      <c r="F211" s="91">
        <v>335.8</v>
      </c>
      <c r="G211" s="91">
        <f>F211+SUM(H211:R211)</f>
        <v>335.8</v>
      </c>
      <c r="H211" s="63"/>
      <c r="I211" s="63"/>
      <c r="J211" s="64"/>
      <c r="K211" s="64"/>
      <c r="L211" s="67"/>
      <c r="M211" s="69"/>
      <c r="N211" s="67"/>
      <c r="O211" s="50"/>
      <c r="P211" s="67"/>
      <c r="Q211" s="67"/>
      <c r="R211" s="67"/>
    </row>
    <row r="212" spans="1:18" s="23" customFormat="1" ht="12" hidden="1">
      <c r="A212" s="5"/>
      <c r="B212" s="5" t="s">
        <v>38</v>
      </c>
      <c r="C212" s="16"/>
      <c r="D212" s="5"/>
      <c r="E212" s="20" t="s">
        <v>57</v>
      </c>
      <c r="F212" s="118">
        <f>F213</f>
        <v>400</v>
      </c>
      <c r="G212" s="118">
        <f aca="true" t="shared" si="104" ref="G212:R216">G213</f>
        <v>400</v>
      </c>
      <c r="H212" s="118">
        <f t="shared" si="104"/>
        <v>0</v>
      </c>
      <c r="I212" s="118">
        <f t="shared" si="104"/>
        <v>0</v>
      </c>
      <c r="J212" s="118">
        <f t="shared" si="104"/>
        <v>0</v>
      </c>
      <c r="K212" s="118">
        <f t="shared" si="104"/>
        <v>0</v>
      </c>
      <c r="L212" s="118">
        <f t="shared" si="104"/>
        <v>0</v>
      </c>
      <c r="M212" s="120">
        <f t="shared" si="104"/>
        <v>0</v>
      </c>
      <c r="N212" s="118">
        <f t="shared" si="104"/>
        <v>0</v>
      </c>
      <c r="O212" s="183">
        <f t="shared" si="104"/>
        <v>0</v>
      </c>
      <c r="P212" s="118">
        <f t="shared" si="104"/>
        <v>0</v>
      </c>
      <c r="Q212" s="118">
        <f t="shared" si="104"/>
        <v>0</v>
      </c>
      <c r="R212" s="118">
        <f t="shared" si="104"/>
        <v>0</v>
      </c>
    </row>
    <row r="213" spans="1:18" s="24" customFormat="1" ht="38.25" hidden="1">
      <c r="A213" s="17"/>
      <c r="B213" s="17"/>
      <c r="C213" s="62" t="s">
        <v>162</v>
      </c>
      <c r="D213" s="40"/>
      <c r="E213" s="59" t="s">
        <v>105</v>
      </c>
      <c r="F213" s="92">
        <f>F214</f>
        <v>400</v>
      </c>
      <c r="G213" s="92">
        <f t="shared" si="104"/>
        <v>400</v>
      </c>
      <c r="H213" s="92">
        <f t="shared" si="104"/>
        <v>0</v>
      </c>
      <c r="I213" s="92">
        <f t="shared" si="104"/>
        <v>0</v>
      </c>
      <c r="J213" s="92">
        <f t="shared" si="104"/>
        <v>0</v>
      </c>
      <c r="K213" s="92">
        <f t="shared" si="104"/>
        <v>0</v>
      </c>
      <c r="L213" s="92">
        <f t="shared" si="104"/>
        <v>0</v>
      </c>
      <c r="M213" s="153">
        <f t="shared" si="104"/>
        <v>0</v>
      </c>
      <c r="N213" s="92">
        <f t="shared" si="104"/>
        <v>0</v>
      </c>
      <c r="O213" s="185">
        <f t="shared" si="104"/>
        <v>0</v>
      </c>
      <c r="P213" s="92">
        <f t="shared" si="104"/>
        <v>0</v>
      </c>
      <c r="Q213" s="92">
        <f t="shared" si="104"/>
        <v>0</v>
      </c>
      <c r="R213" s="92">
        <f t="shared" si="104"/>
        <v>0</v>
      </c>
    </row>
    <row r="214" spans="1:18" s="24" customFormat="1" ht="25.5" hidden="1">
      <c r="A214" s="17"/>
      <c r="B214" s="17"/>
      <c r="C214" s="62" t="s">
        <v>159</v>
      </c>
      <c r="D214" s="11"/>
      <c r="E214" s="59" t="s">
        <v>106</v>
      </c>
      <c r="F214" s="92">
        <f>F215</f>
        <v>400</v>
      </c>
      <c r="G214" s="92">
        <f t="shared" si="104"/>
        <v>400</v>
      </c>
      <c r="H214" s="92">
        <f t="shared" si="104"/>
        <v>0</v>
      </c>
      <c r="I214" s="92">
        <f t="shared" si="104"/>
        <v>0</v>
      </c>
      <c r="J214" s="92">
        <f t="shared" si="104"/>
        <v>0</v>
      </c>
      <c r="K214" s="92">
        <f t="shared" si="104"/>
        <v>0</v>
      </c>
      <c r="L214" s="92">
        <f t="shared" si="104"/>
        <v>0</v>
      </c>
      <c r="M214" s="153">
        <f t="shared" si="104"/>
        <v>0</v>
      </c>
      <c r="N214" s="92">
        <f t="shared" si="104"/>
        <v>0</v>
      </c>
      <c r="O214" s="185">
        <f t="shared" si="104"/>
        <v>0</v>
      </c>
      <c r="P214" s="92">
        <f t="shared" si="104"/>
        <v>0</v>
      </c>
      <c r="Q214" s="92">
        <f t="shared" si="104"/>
        <v>0</v>
      </c>
      <c r="R214" s="92">
        <f t="shared" si="104"/>
        <v>0</v>
      </c>
    </row>
    <row r="215" spans="1:18" s="24" customFormat="1" ht="38.25" hidden="1">
      <c r="A215" s="17"/>
      <c r="B215" s="17"/>
      <c r="C215" s="80" t="s">
        <v>165</v>
      </c>
      <c r="D215" s="97"/>
      <c r="E215" s="101" t="s">
        <v>167</v>
      </c>
      <c r="F215" s="77">
        <f>F216</f>
        <v>400</v>
      </c>
      <c r="G215" s="77">
        <f t="shared" si="104"/>
        <v>400</v>
      </c>
      <c r="H215" s="77">
        <f t="shared" si="104"/>
        <v>0</v>
      </c>
      <c r="I215" s="77">
        <f t="shared" si="104"/>
        <v>0</v>
      </c>
      <c r="J215" s="77">
        <f t="shared" si="104"/>
        <v>0</v>
      </c>
      <c r="K215" s="77">
        <f t="shared" si="104"/>
        <v>0</v>
      </c>
      <c r="L215" s="77">
        <f t="shared" si="104"/>
        <v>0</v>
      </c>
      <c r="M215" s="94">
        <f t="shared" si="104"/>
        <v>0</v>
      </c>
      <c r="N215" s="77">
        <f t="shared" si="104"/>
        <v>0</v>
      </c>
      <c r="O215" s="113">
        <f t="shared" si="104"/>
        <v>0</v>
      </c>
      <c r="P215" s="77">
        <f t="shared" si="104"/>
        <v>0</v>
      </c>
      <c r="Q215" s="77">
        <f t="shared" si="104"/>
        <v>0</v>
      </c>
      <c r="R215" s="77">
        <f t="shared" si="104"/>
        <v>0</v>
      </c>
    </row>
    <row r="216" spans="1:18" s="24" customFormat="1" ht="51" hidden="1">
      <c r="A216" s="17"/>
      <c r="B216" s="17"/>
      <c r="C216" s="65" t="s">
        <v>166</v>
      </c>
      <c r="D216" s="40"/>
      <c r="E216" s="56" t="s">
        <v>168</v>
      </c>
      <c r="F216" s="91">
        <f>F217</f>
        <v>400</v>
      </c>
      <c r="G216" s="91">
        <f t="shared" si="104"/>
        <v>400</v>
      </c>
      <c r="H216" s="91">
        <f t="shared" si="104"/>
        <v>0</v>
      </c>
      <c r="I216" s="91">
        <f t="shared" si="104"/>
        <v>0</v>
      </c>
      <c r="J216" s="91">
        <f t="shared" si="104"/>
        <v>0</v>
      </c>
      <c r="K216" s="91">
        <f t="shared" si="104"/>
        <v>0</v>
      </c>
      <c r="L216" s="91">
        <f t="shared" si="104"/>
        <v>0</v>
      </c>
      <c r="M216" s="131">
        <f t="shared" si="104"/>
        <v>0</v>
      </c>
      <c r="N216" s="91">
        <f t="shared" si="104"/>
        <v>0</v>
      </c>
      <c r="O216" s="186">
        <f t="shared" si="104"/>
        <v>0</v>
      </c>
      <c r="P216" s="91">
        <f t="shared" si="104"/>
        <v>0</v>
      </c>
      <c r="Q216" s="91">
        <f t="shared" si="104"/>
        <v>0</v>
      </c>
      <c r="R216" s="91">
        <f t="shared" si="104"/>
        <v>0</v>
      </c>
    </row>
    <row r="217" spans="1:18" s="24" customFormat="1" ht="12.75" hidden="1">
      <c r="A217" s="17"/>
      <c r="B217" s="17"/>
      <c r="C217" s="65"/>
      <c r="D217" s="40" t="s">
        <v>4</v>
      </c>
      <c r="E217" s="66" t="s">
        <v>5</v>
      </c>
      <c r="F217" s="91">
        <v>400</v>
      </c>
      <c r="G217" s="91">
        <f>F217+SUM(H217:R217)</f>
        <v>400</v>
      </c>
      <c r="H217" s="63"/>
      <c r="I217" s="63"/>
      <c r="J217" s="57"/>
      <c r="K217" s="57"/>
      <c r="L217" s="63"/>
      <c r="M217" s="76"/>
      <c r="N217" s="63"/>
      <c r="O217" s="189"/>
      <c r="P217" s="63"/>
      <c r="Q217" s="63"/>
      <c r="R217" s="63"/>
    </row>
    <row r="218" spans="1:18" s="23" customFormat="1" ht="12.75" hidden="1">
      <c r="A218" s="5"/>
      <c r="B218" s="5" t="s">
        <v>154</v>
      </c>
      <c r="C218" s="16"/>
      <c r="D218" s="5"/>
      <c r="E218" s="116" t="s">
        <v>145</v>
      </c>
      <c r="F218" s="118">
        <f>F219</f>
        <v>0</v>
      </c>
      <c r="G218" s="118">
        <f>G219</f>
        <v>0</v>
      </c>
      <c r="H218" s="25">
        <f aca="true" t="shared" si="105" ref="H218:R219">H219</f>
        <v>0</v>
      </c>
      <c r="I218" s="25">
        <f t="shared" si="105"/>
        <v>0</v>
      </c>
      <c r="J218" s="25">
        <f t="shared" si="105"/>
        <v>0</v>
      </c>
      <c r="K218" s="25">
        <f t="shared" si="105"/>
        <v>0</v>
      </c>
      <c r="L218" s="25">
        <f t="shared" si="105"/>
        <v>0</v>
      </c>
      <c r="M218" s="156">
        <f t="shared" si="105"/>
        <v>0</v>
      </c>
      <c r="N218" s="25">
        <f t="shared" si="105"/>
        <v>0</v>
      </c>
      <c r="O218" s="187">
        <f t="shared" si="105"/>
        <v>0</v>
      </c>
      <c r="P218" s="25">
        <f t="shared" si="105"/>
        <v>0</v>
      </c>
      <c r="Q218" s="25">
        <f t="shared" si="105"/>
        <v>0</v>
      </c>
      <c r="R218" s="25">
        <f t="shared" si="105"/>
        <v>0</v>
      </c>
    </row>
    <row r="219" spans="1:18" s="24" customFormat="1" ht="12.75" hidden="1">
      <c r="A219" s="17"/>
      <c r="B219" s="17"/>
      <c r="C219" s="115" t="s">
        <v>422</v>
      </c>
      <c r="D219" s="11"/>
      <c r="E219" s="116" t="s">
        <v>145</v>
      </c>
      <c r="F219" s="93">
        <f>F220</f>
        <v>0</v>
      </c>
      <c r="G219" s="93">
        <f>G220</f>
        <v>0</v>
      </c>
      <c r="H219" s="71">
        <f t="shared" si="105"/>
        <v>0</v>
      </c>
      <c r="I219" s="71">
        <f t="shared" si="105"/>
        <v>0</v>
      </c>
      <c r="J219" s="71">
        <f t="shared" si="105"/>
        <v>0</v>
      </c>
      <c r="K219" s="71">
        <f t="shared" si="105"/>
        <v>0</v>
      </c>
      <c r="L219" s="71">
        <f t="shared" si="105"/>
        <v>0</v>
      </c>
      <c r="M219" s="75">
        <f t="shared" si="105"/>
        <v>0</v>
      </c>
      <c r="N219" s="71">
        <f t="shared" si="105"/>
        <v>0</v>
      </c>
      <c r="O219" s="49">
        <f t="shared" si="105"/>
        <v>0</v>
      </c>
      <c r="P219" s="71">
        <f t="shared" si="105"/>
        <v>0</v>
      </c>
      <c r="Q219" s="71">
        <f t="shared" si="105"/>
        <v>0</v>
      </c>
      <c r="R219" s="71">
        <f t="shared" si="105"/>
        <v>0</v>
      </c>
    </row>
    <row r="220" spans="1:18" s="24" customFormat="1" ht="12.75" hidden="1">
      <c r="A220" s="17"/>
      <c r="B220" s="17"/>
      <c r="C220" s="86" t="s">
        <v>421</v>
      </c>
      <c r="D220" s="40" t="s">
        <v>152</v>
      </c>
      <c r="E220" s="85" t="s">
        <v>145</v>
      </c>
      <c r="F220" s="77">
        <v>0</v>
      </c>
      <c r="G220" s="91">
        <f>F220+SUM(H220:L220)</f>
        <v>0</v>
      </c>
      <c r="H220" s="67"/>
      <c r="I220" s="67"/>
      <c r="J220" s="67"/>
      <c r="K220" s="67"/>
      <c r="L220" s="67"/>
      <c r="M220" s="69"/>
      <c r="N220" s="67"/>
      <c r="O220" s="50"/>
      <c r="P220" s="67"/>
      <c r="Q220" s="67"/>
      <c r="R220" s="67"/>
    </row>
    <row r="221" spans="1:19" s="24" customFormat="1" ht="49.5" customHeight="1">
      <c r="A221" s="5" t="s">
        <v>20</v>
      </c>
      <c r="B221" s="5"/>
      <c r="C221" s="5"/>
      <c r="D221" s="5"/>
      <c r="E221" s="13" t="s">
        <v>63</v>
      </c>
      <c r="F221" s="118">
        <f aca="true" t="shared" si="106" ref="F221:S221">F222+F263+F325+F419+F412+F244</f>
        <v>108997.79999999999</v>
      </c>
      <c r="G221" s="118">
        <f t="shared" si="106"/>
        <v>108862.79999999999</v>
      </c>
      <c r="H221" s="118">
        <f t="shared" si="106"/>
        <v>-135</v>
      </c>
      <c r="I221" s="118">
        <f t="shared" si="106"/>
        <v>0</v>
      </c>
      <c r="J221" s="118">
        <f t="shared" si="106"/>
        <v>0</v>
      </c>
      <c r="K221" s="118">
        <f t="shared" si="106"/>
        <v>0</v>
      </c>
      <c r="L221" s="118">
        <f t="shared" si="106"/>
        <v>0</v>
      </c>
      <c r="M221" s="118">
        <f t="shared" si="106"/>
        <v>0</v>
      </c>
      <c r="N221" s="118">
        <f t="shared" si="106"/>
        <v>0</v>
      </c>
      <c r="O221" s="118">
        <f t="shared" si="106"/>
        <v>0</v>
      </c>
      <c r="P221" s="118">
        <f t="shared" si="106"/>
        <v>0</v>
      </c>
      <c r="Q221" s="118">
        <f t="shared" si="106"/>
        <v>0</v>
      </c>
      <c r="R221" s="118">
        <f t="shared" si="106"/>
        <v>0</v>
      </c>
      <c r="S221" s="118">
        <f t="shared" si="106"/>
        <v>0</v>
      </c>
    </row>
    <row r="222" spans="1:18" s="24" customFormat="1" ht="12" hidden="1">
      <c r="A222" s="5"/>
      <c r="B222" s="5" t="s">
        <v>28</v>
      </c>
      <c r="C222" s="5"/>
      <c r="D222" s="5"/>
      <c r="E222" s="15" t="s">
        <v>29</v>
      </c>
      <c r="F222" s="118">
        <f>F223+F234</f>
        <v>14732.3</v>
      </c>
      <c r="G222" s="118">
        <f>G223+G234</f>
        <v>14732.3</v>
      </c>
      <c r="H222" s="25">
        <f aca="true" t="shared" si="107" ref="H222:R222">H223+H234</f>
        <v>0</v>
      </c>
      <c r="I222" s="25">
        <f t="shared" si="107"/>
        <v>0</v>
      </c>
      <c r="J222" s="58">
        <f t="shared" si="107"/>
        <v>0</v>
      </c>
      <c r="K222" s="58">
        <f t="shared" si="107"/>
        <v>0</v>
      </c>
      <c r="L222" s="25">
        <f t="shared" si="107"/>
        <v>0</v>
      </c>
      <c r="M222" s="156">
        <f t="shared" si="107"/>
        <v>0</v>
      </c>
      <c r="N222" s="25">
        <f t="shared" si="107"/>
        <v>0</v>
      </c>
      <c r="O222" s="187">
        <f t="shared" si="107"/>
        <v>0</v>
      </c>
      <c r="P222" s="25">
        <f t="shared" si="107"/>
        <v>0</v>
      </c>
      <c r="Q222" s="25">
        <f t="shared" si="107"/>
        <v>0</v>
      </c>
      <c r="R222" s="25">
        <f t="shared" si="107"/>
        <v>0</v>
      </c>
    </row>
    <row r="223" spans="1:18" s="23" customFormat="1" ht="48" hidden="1">
      <c r="A223" s="5"/>
      <c r="B223" s="5" t="s">
        <v>35</v>
      </c>
      <c r="C223" s="16"/>
      <c r="D223" s="5"/>
      <c r="E223" s="13" t="s">
        <v>36</v>
      </c>
      <c r="F223" s="118">
        <f>F224</f>
        <v>6914.6</v>
      </c>
      <c r="G223" s="118">
        <f>G224</f>
        <v>6914.6</v>
      </c>
      <c r="H223" s="25">
        <f aca="true" t="shared" si="108" ref="G223:R224">H224</f>
        <v>0</v>
      </c>
      <c r="I223" s="25">
        <f t="shared" si="108"/>
        <v>0</v>
      </c>
      <c r="J223" s="25">
        <f t="shared" si="108"/>
        <v>0</v>
      </c>
      <c r="K223" s="25">
        <f t="shared" si="108"/>
        <v>0</v>
      </c>
      <c r="L223" s="25">
        <f t="shared" si="108"/>
        <v>0</v>
      </c>
      <c r="M223" s="156">
        <f t="shared" si="108"/>
        <v>0</v>
      </c>
      <c r="N223" s="25">
        <f t="shared" si="108"/>
        <v>0</v>
      </c>
      <c r="O223" s="187">
        <f t="shared" si="108"/>
        <v>0</v>
      </c>
      <c r="P223" s="25">
        <f t="shared" si="108"/>
        <v>0</v>
      </c>
      <c r="Q223" s="25">
        <f t="shared" si="108"/>
        <v>0</v>
      </c>
      <c r="R223" s="25">
        <f t="shared" si="108"/>
        <v>0</v>
      </c>
    </row>
    <row r="224" spans="1:18" s="24" customFormat="1" ht="51" hidden="1">
      <c r="A224" s="17"/>
      <c r="B224" s="17"/>
      <c r="C224" s="62" t="s">
        <v>172</v>
      </c>
      <c r="D224" s="11"/>
      <c r="E224" s="59" t="s">
        <v>107</v>
      </c>
      <c r="F224" s="93">
        <f>F225</f>
        <v>6914.6</v>
      </c>
      <c r="G224" s="93">
        <f t="shared" si="108"/>
        <v>6914.6</v>
      </c>
      <c r="H224" s="71">
        <f t="shared" si="108"/>
        <v>0</v>
      </c>
      <c r="I224" s="71">
        <f t="shared" si="108"/>
        <v>0</v>
      </c>
      <c r="J224" s="71">
        <f t="shared" si="108"/>
        <v>0</v>
      </c>
      <c r="K224" s="71">
        <f t="shared" si="108"/>
        <v>0</v>
      </c>
      <c r="L224" s="71">
        <f t="shared" si="108"/>
        <v>0</v>
      </c>
      <c r="M224" s="75">
        <f t="shared" si="108"/>
        <v>0</v>
      </c>
      <c r="N224" s="71">
        <f t="shared" si="108"/>
        <v>0</v>
      </c>
      <c r="O224" s="49">
        <f t="shared" si="108"/>
        <v>0</v>
      </c>
      <c r="P224" s="71">
        <f t="shared" si="108"/>
        <v>0</v>
      </c>
      <c r="Q224" s="71">
        <f t="shared" si="108"/>
        <v>0</v>
      </c>
      <c r="R224" s="71">
        <f t="shared" si="108"/>
        <v>0</v>
      </c>
    </row>
    <row r="225" spans="1:18" s="24" customFormat="1" ht="25.5" hidden="1">
      <c r="A225" s="17"/>
      <c r="B225" s="17"/>
      <c r="C225" s="80" t="s">
        <v>173</v>
      </c>
      <c r="D225" s="40"/>
      <c r="E225" s="60" t="s">
        <v>108</v>
      </c>
      <c r="F225" s="77">
        <f>F229+F226</f>
        <v>6914.6</v>
      </c>
      <c r="G225" s="77">
        <f aca="true" t="shared" si="109" ref="G225:O225">G229+G226</f>
        <v>6914.6</v>
      </c>
      <c r="H225" s="77">
        <f t="shared" si="109"/>
        <v>0</v>
      </c>
      <c r="I225" s="77">
        <f t="shared" si="109"/>
        <v>0</v>
      </c>
      <c r="J225" s="77">
        <f t="shared" si="109"/>
        <v>0</v>
      </c>
      <c r="K225" s="77">
        <f t="shared" si="109"/>
        <v>0</v>
      </c>
      <c r="L225" s="77">
        <f t="shared" si="109"/>
        <v>0</v>
      </c>
      <c r="M225" s="94">
        <f t="shared" si="109"/>
        <v>0</v>
      </c>
      <c r="N225" s="77">
        <f t="shared" si="109"/>
        <v>0</v>
      </c>
      <c r="O225" s="113">
        <f t="shared" si="109"/>
        <v>0</v>
      </c>
      <c r="P225" s="67">
        <f>P229</f>
        <v>0</v>
      </c>
      <c r="Q225" s="67">
        <f>Q229</f>
        <v>0</v>
      </c>
      <c r="R225" s="67">
        <f>R229</f>
        <v>0</v>
      </c>
    </row>
    <row r="226" spans="1:18" s="24" customFormat="1" ht="25.5" hidden="1">
      <c r="A226" s="17"/>
      <c r="B226" s="17"/>
      <c r="C226" s="65" t="s">
        <v>174</v>
      </c>
      <c r="D226" s="40"/>
      <c r="E226" s="56" t="s">
        <v>176</v>
      </c>
      <c r="F226" s="77">
        <f>F227</f>
        <v>0</v>
      </c>
      <c r="G226" s="77">
        <f aca="true" t="shared" si="110" ref="G226:O227">G227</f>
        <v>0</v>
      </c>
      <c r="H226" s="77">
        <f t="shared" si="110"/>
        <v>0</v>
      </c>
      <c r="I226" s="77">
        <f t="shared" si="110"/>
        <v>0</v>
      </c>
      <c r="J226" s="77">
        <f t="shared" si="110"/>
        <v>0</v>
      </c>
      <c r="K226" s="77">
        <f t="shared" si="110"/>
        <v>0</v>
      </c>
      <c r="L226" s="77">
        <f t="shared" si="110"/>
        <v>0</v>
      </c>
      <c r="M226" s="94">
        <f t="shared" si="110"/>
        <v>0</v>
      </c>
      <c r="N226" s="77">
        <f t="shared" si="110"/>
        <v>0</v>
      </c>
      <c r="O226" s="113">
        <f t="shared" si="110"/>
        <v>0</v>
      </c>
      <c r="P226" s="67"/>
      <c r="Q226" s="67"/>
      <c r="R226" s="67"/>
    </row>
    <row r="227" spans="1:18" s="24" customFormat="1" ht="25.5" hidden="1">
      <c r="A227" s="17"/>
      <c r="B227" s="17"/>
      <c r="C227" s="65" t="s">
        <v>175</v>
      </c>
      <c r="D227" s="40"/>
      <c r="E227" s="56" t="s">
        <v>177</v>
      </c>
      <c r="F227" s="77">
        <f>F228</f>
        <v>0</v>
      </c>
      <c r="G227" s="77">
        <f t="shared" si="110"/>
        <v>0</v>
      </c>
      <c r="H227" s="77">
        <f t="shared" si="110"/>
        <v>0</v>
      </c>
      <c r="I227" s="77">
        <f t="shared" si="110"/>
        <v>0</v>
      </c>
      <c r="J227" s="77">
        <f t="shared" si="110"/>
        <v>0</v>
      </c>
      <c r="K227" s="77">
        <f t="shared" si="110"/>
        <v>0</v>
      </c>
      <c r="L227" s="77">
        <f t="shared" si="110"/>
        <v>0</v>
      </c>
      <c r="M227" s="94">
        <f t="shared" si="110"/>
        <v>0</v>
      </c>
      <c r="N227" s="77">
        <f t="shared" si="110"/>
        <v>0</v>
      </c>
      <c r="O227" s="113">
        <f t="shared" si="110"/>
        <v>0</v>
      </c>
      <c r="P227" s="67"/>
      <c r="Q227" s="67"/>
      <c r="R227" s="67"/>
    </row>
    <row r="228" spans="1:18" s="24" customFormat="1" ht="25.5" hidden="1">
      <c r="A228" s="17"/>
      <c r="B228" s="17"/>
      <c r="C228" s="65"/>
      <c r="D228" s="40" t="s">
        <v>3</v>
      </c>
      <c r="E228" s="66" t="s">
        <v>95</v>
      </c>
      <c r="F228" s="77"/>
      <c r="G228" s="91">
        <f>F228+SUM(H228:R228)</f>
        <v>0</v>
      </c>
      <c r="H228" s="67"/>
      <c r="I228" s="67"/>
      <c r="J228" s="67"/>
      <c r="K228" s="67"/>
      <c r="L228" s="67"/>
      <c r="M228" s="69"/>
      <c r="N228" s="67"/>
      <c r="O228" s="50"/>
      <c r="P228" s="67"/>
      <c r="Q228" s="67"/>
      <c r="R228" s="67"/>
    </row>
    <row r="229" spans="1:18" s="24" customFormat="1" ht="25.5" hidden="1">
      <c r="A229" s="17"/>
      <c r="B229" s="17"/>
      <c r="C229" s="65" t="s">
        <v>178</v>
      </c>
      <c r="D229" s="40"/>
      <c r="E229" s="66" t="s">
        <v>163</v>
      </c>
      <c r="F229" s="77">
        <f>F230</f>
        <v>6914.6</v>
      </c>
      <c r="G229" s="77">
        <f aca="true" t="shared" si="111" ref="G229:R229">G230</f>
        <v>6914.6</v>
      </c>
      <c r="H229" s="67">
        <f t="shared" si="111"/>
        <v>0</v>
      </c>
      <c r="I229" s="67">
        <f t="shared" si="111"/>
        <v>0</v>
      </c>
      <c r="J229" s="67">
        <f t="shared" si="111"/>
        <v>0</v>
      </c>
      <c r="K229" s="67">
        <f t="shared" si="111"/>
        <v>0</v>
      </c>
      <c r="L229" s="67">
        <f t="shared" si="111"/>
        <v>0</v>
      </c>
      <c r="M229" s="69">
        <f t="shared" si="111"/>
        <v>0</v>
      </c>
      <c r="N229" s="67">
        <f t="shared" si="111"/>
        <v>0</v>
      </c>
      <c r="O229" s="50">
        <f t="shared" si="111"/>
        <v>0</v>
      </c>
      <c r="P229" s="67">
        <f t="shared" si="111"/>
        <v>0</v>
      </c>
      <c r="Q229" s="67">
        <f t="shared" si="111"/>
        <v>0</v>
      </c>
      <c r="R229" s="67">
        <f t="shared" si="111"/>
        <v>0</v>
      </c>
    </row>
    <row r="230" spans="1:18" s="24" customFormat="1" ht="25.5" hidden="1">
      <c r="A230" s="17"/>
      <c r="B230" s="17"/>
      <c r="C230" s="65" t="s">
        <v>179</v>
      </c>
      <c r="D230" s="40"/>
      <c r="E230" s="56" t="s">
        <v>164</v>
      </c>
      <c r="F230" s="91">
        <f>F231+F232+F233</f>
        <v>6914.6</v>
      </c>
      <c r="G230" s="91">
        <f aca="true" t="shared" si="112" ref="G230:R230">G231+G232+G233</f>
        <v>6914.6</v>
      </c>
      <c r="H230" s="63">
        <f t="shared" si="112"/>
        <v>0</v>
      </c>
      <c r="I230" s="63">
        <f t="shared" si="112"/>
        <v>0</v>
      </c>
      <c r="J230" s="63">
        <f t="shared" si="112"/>
        <v>0</v>
      </c>
      <c r="K230" s="63">
        <f t="shared" si="112"/>
        <v>0</v>
      </c>
      <c r="L230" s="63">
        <f t="shared" si="112"/>
        <v>0</v>
      </c>
      <c r="M230" s="76">
        <f t="shared" si="112"/>
        <v>0</v>
      </c>
      <c r="N230" s="63">
        <f t="shared" si="112"/>
        <v>0</v>
      </c>
      <c r="O230" s="189">
        <f t="shared" si="112"/>
        <v>0</v>
      </c>
      <c r="P230" s="63">
        <f t="shared" si="112"/>
        <v>0</v>
      </c>
      <c r="Q230" s="63">
        <f t="shared" si="112"/>
        <v>0</v>
      </c>
      <c r="R230" s="63">
        <f t="shared" si="112"/>
        <v>0</v>
      </c>
    </row>
    <row r="231" spans="1:18" s="24" customFormat="1" ht="51" hidden="1">
      <c r="A231" s="17"/>
      <c r="B231" s="17"/>
      <c r="C231" s="65"/>
      <c r="D231" s="40" t="s">
        <v>2</v>
      </c>
      <c r="E231" s="66" t="s">
        <v>94</v>
      </c>
      <c r="F231" s="91">
        <v>6314.1</v>
      </c>
      <c r="G231" s="91">
        <f>F231+SUM(H231:R231)</f>
        <v>6314.1</v>
      </c>
      <c r="H231" s="63"/>
      <c r="I231" s="67"/>
      <c r="J231" s="68"/>
      <c r="K231" s="68"/>
      <c r="L231" s="67"/>
      <c r="M231" s="76"/>
      <c r="N231" s="67"/>
      <c r="O231" s="50"/>
      <c r="P231" s="69"/>
      <c r="Q231" s="69"/>
      <c r="R231" s="69"/>
    </row>
    <row r="232" spans="1:18" s="24" customFormat="1" ht="25.5" hidden="1">
      <c r="A232" s="17"/>
      <c r="B232" s="17"/>
      <c r="C232" s="65"/>
      <c r="D232" s="40" t="s">
        <v>3</v>
      </c>
      <c r="E232" s="66" t="s">
        <v>95</v>
      </c>
      <c r="F232" s="91">
        <v>600.3</v>
      </c>
      <c r="G232" s="91">
        <f>F232+SUM(H232:R232)</f>
        <v>600.3</v>
      </c>
      <c r="H232" s="63"/>
      <c r="I232" s="63"/>
      <c r="J232" s="64">
        <v>0</v>
      </c>
      <c r="K232" s="64"/>
      <c r="L232" s="63"/>
      <c r="M232" s="76"/>
      <c r="N232" s="63"/>
      <c r="O232" s="189"/>
      <c r="P232" s="63"/>
      <c r="Q232" s="63"/>
      <c r="R232" s="63"/>
    </row>
    <row r="233" spans="1:18" s="24" customFormat="1" ht="12.75" hidden="1">
      <c r="A233" s="17"/>
      <c r="B233" s="17"/>
      <c r="C233" s="65"/>
      <c r="D233" s="40" t="s">
        <v>4</v>
      </c>
      <c r="E233" s="66" t="s">
        <v>5</v>
      </c>
      <c r="F233" s="91">
        <v>0.2</v>
      </c>
      <c r="G233" s="91">
        <f>F233+SUM(H233:R233)</f>
        <v>0.2</v>
      </c>
      <c r="H233" s="72"/>
      <c r="I233" s="63"/>
      <c r="J233" s="64"/>
      <c r="K233" s="64"/>
      <c r="L233" s="63"/>
      <c r="M233" s="76"/>
      <c r="N233" s="63"/>
      <c r="O233" s="189"/>
      <c r="P233" s="63"/>
      <c r="Q233" s="63"/>
      <c r="R233" s="63">
        <f>R234</f>
        <v>0</v>
      </c>
    </row>
    <row r="234" spans="1:18" s="23" customFormat="1" ht="12" hidden="1">
      <c r="A234" s="5"/>
      <c r="B234" s="5" t="s">
        <v>84</v>
      </c>
      <c r="C234" s="16"/>
      <c r="D234" s="5"/>
      <c r="E234" s="20" t="s">
        <v>39</v>
      </c>
      <c r="F234" s="118">
        <f>F235+F241</f>
        <v>7817.7</v>
      </c>
      <c r="G234" s="118">
        <f aca="true" t="shared" si="113" ref="G234:R234">G235+G241</f>
        <v>7817.7</v>
      </c>
      <c r="H234" s="118">
        <f t="shared" si="113"/>
        <v>0</v>
      </c>
      <c r="I234" s="118">
        <f t="shared" si="113"/>
        <v>0</v>
      </c>
      <c r="J234" s="118">
        <f t="shared" si="113"/>
        <v>0</v>
      </c>
      <c r="K234" s="118">
        <f t="shared" si="113"/>
        <v>0</v>
      </c>
      <c r="L234" s="118">
        <f t="shared" si="113"/>
        <v>0</v>
      </c>
      <c r="M234" s="118">
        <f t="shared" si="113"/>
        <v>0</v>
      </c>
      <c r="N234" s="118">
        <f t="shared" si="113"/>
        <v>0</v>
      </c>
      <c r="O234" s="118">
        <f t="shared" si="113"/>
        <v>0</v>
      </c>
      <c r="P234" s="118">
        <f t="shared" si="113"/>
        <v>0</v>
      </c>
      <c r="Q234" s="118">
        <f t="shared" si="113"/>
        <v>0</v>
      </c>
      <c r="R234" s="118">
        <f t="shared" si="113"/>
        <v>0</v>
      </c>
    </row>
    <row r="235" spans="1:18" s="24" customFormat="1" ht="51" hidden="1">
      <c r="A235" s="17"/>
      <c r="B235" s="17"/>
      <c r="C235" s="62" t="s">
        <v>172</v>
      </c>
      <c r="D235" s="11"/>
      <c r="E235" s="59" t="s">
        <v>107</v>
      </c>
      <c r="F235" s="93">
        <f>F236</f>
        <v>7817.7</v>
      </c>
      <c r="G235" s="93">
        <f aca="true" t="shared" si="114" ref="G235:Q235">G236</f>
        <v>7817.7</v>
      </c>
      <c r="H235" s="93">
        <f t="shared" si="114"/>
        <v>0</v>
      </c>
      <c r="I235" s="93">
        <f t="shared" si="114"/>
        <v>0</v>
      </c>
      <c r="J235" s="93">
        <f t="shared" si="114"/>
        <v>0</v>
      </c>
      <c r="K235" s="93">
        <f t="shared" si="114"/>
        <v>0</v>
      </c>
      <c r="L235" s="93">
        <f t="shared" si="114"/>
        <v>0</v>
      </c>
      <c r="M235" s="93">
        <f t="shared" si="114"/>
        <v>0</v>
      </c>
      <c r="N235" s="93">
        <f t="shared" si="114"/>
        <v>0</v>
      </c>
      <c r="O235" s="93">
        <f t="shared" si="114"/>
        <v>0</v>
      </c>
      <c r="P235" s="93">
        <f t="shared" si="114"/>
        <v>0</v>
      </c>
      <c r="Q235" s="93">
        <f t="shared" si="114"/>
        <v>0</v>
      </c>
      <c r="R235" s="71">
        <f aca="true" t="shared" si="115" ref="G235:R237">R236</f>
        <v>0</v>
      </c>
    </row>
    <row r="236" spans="1:18" s="24" customFormat="1" ht="25.5" hidden="1">
      <c r="A236" s="17"/>
      <c r="B236" s="17"/>
      <c r="C236" s="80" t="s">
        <v>173</v>
      </c>
      <c r="D236" s="40"/>
      <c r="E236" s="60" t="s">
        <v>108</v>
      </c>
      <c r="F236" s="77">
        <f>F237</f>
        <v>7817.7</v>
      </c>
      <c r="G236" s="77">
        <f t="shared" si="115"/>
        <v>7817.7</v>
      </c>
      <c r="H236" s="67">
        <f t="shared" si="115"/>
        <v>0</v>
      </c>
      <c r="I236" s="67">
        <f t="shared" si="115"/>
        <v>0</v>
      </c>
      <c r="J236" s="67">
        <f t="shared" si="115"/>
        <v>0</v>
      </c>
      <c r="K236" s="67">
        <f t="shared" si="115"/>
        <v>0</v>
      </c>
      <c r="L236" s="67">
        <f t="shared" si="115"/>
        <v>0</v>
      </c>
      <c r="M236" s="69">
        <f t="shared" si="115"/>
        <v>0</v>
      </c>
      <c r="N236" s="67">
        <f t="shared" si="115"/>
        <v>0</v>
      </c>
      <c r="O236" s="50">
        <f t="shared" si="115"/>
        <v>0</v>
      </c>
      <c r="P236" s="67">
        <f t="shared" si="115"/>
        <v>0</v>
      </c>
      <c r="Q236" s="67">
        <f t="shared" si="115"/>
        <v>0</v>
      </c>
      <c r="R236" s="67">
        <f t="shared" si="115"/>
        <v>0</v>
      </c>
    </row>
    <row r="237" spans="1:18" s="24" customFormat="1" ht="25.5" hidden="1">
      <c r="A237" s="17"/>
      <c r="B237" s="17"/>
      <c r="C237" s="65" t="s">
        <v>174</v>
      </c>
      <c r="D237" s="40"/>
      <c r="E237" s="56" t="s">
        <v>176</v>
      </c>
      <c r="F237" s="77">
        <f>F238</f>
        <v>7817.7</v>
      </c>
      <c r="G237" s="77">
        <f t="shared" si="115"/>
        <v>7817.7</v>
      </c>
      <c r="H237" s="67">
        <f t="shared" si="115"/>
        <v>0</v>
      </c>
      <c r="I237" s="67">
        <f t="shared" si="115"/>
        <v>0</v>
      </c>
      <c r="J237" s="67">
        <f t="shared" si="115"/>
        <v>0</v>
      </c>
      <c r="K237" s="67">
        <f t="shared" si="115"/>
        <v>0</v>
      </c>
      <c r="L237" s="67">
        <f t="shared" si="115"/>
        <v>0</v>
      </c>
      <c r="M237" s="69">
        <f t="shared" si="115"/>
        <v>0</v>
      </c>
      <c r="N237" s="67">
        <f t="shared" si="115"/>
        <v>0</v>
      </c>
      <c r="O237" s="50">
        <f t="shared" si="115"/>
        <v>0</v>
      </c>
      <c r="P237" s="67">
        <f t="shared" si="115"/>
        <v>0</v>
      </c>
      <c r="Q237" s="67">
        <f t="shared" si="115"/>
        <v>0</v>
      </c>
      <c r="R237" s="67">
        <f t="shared" si="115"/>
        <v>0</v>
      </c>
    </row>
    <row r="238" spans="1:18" s="24" customFormat="1" ht="25.5" hidden="1">
      <c r="A238" s="17"/>
      <c r="B238" s="17"/>
      <c r="C238" s="65" t="s">
        <v>175</v>
      </c>
      <c r="D238" s="40"/>
      <c r="E238" s="56" t="s">
        <v>177</v>
      </c>
      <c r="F238" s="77">
        <f>F239+F240</f>
        <v>7817.7</v>
      </c>
      <c r="G238" s="77">
        <f aca="true" t="shared" si="116" ref="G238:R238">G239+G240</f>
        <v>7817.7</v>
      </c>
      <c r="H238" s="67">
        <f t="shared" si="116"/>
        <v>0</v>
      </c>
      <c r="I238" s="67">
        <f t="shared" si="116"/>
        <v>0</v>
      </c>
      <c r="J238" s="67">
        <f t="shared" si="116"/>
        <v>0</v>
      </c>
      <c r="K238" s="67">
        <f t="shared" si="116"/>
        <v>0</v>
      </c>
      <c r="L238" s="67">
        <f t="shared" si="116"/>
        <v>0</v>
      </c>
      <c r="M238" s="69">
        <f t="shared" si="116"/>
        <v>0</v>
      </c>
      <c r="N238" s="67">
        <f t="shared" si="116"/>
        <v>0</v>
      </c>
      <c r="O238" s="50">
        <f t="shared" si="116"/>
        <v>0</v>
      </c>
      <c r="P238" s="67">
        <f t="shared" si="116"/>
        <v>0</v>
      </c>
      <c r="Q238" s="67">
        <f t="shared" si="116"/>
        <v>0</v>
      </c>
      <c r="R238" s="67">
        <f t="shared" si="116"/>
        <v>0</v>
      </c>
    </row>
    <row r="239" spans="1:18" s="24" customFormat="1" ht="25.5" hidden="1">
      <c r="A239" s="17"/>
      <c r="B239" s="17"/>
      <c r="C239" s="65"/>
      <c r="D239" s="40" t="s">
        <v>3</v>
      </c>
      <c r="E239" s="66" t="s">
        <v>95</v>
      </c>
      <c r="F239" s="77">
        <v>6036.2</v>
      </c>
      <c r="G239" s="91">
        <f>F239+SUM(H239:R239)</f>
        <v>6036.2</v>
      </c>
      <c r="H239" s="91"/>
      <c r="I239" s="67"/>
      <c r="J239" s="68"/>
      <c r="K239" s="68"/>
      <c r="L239" s="67"/>
      <c r="M239" s="69"/>
      <c r="N239" s="69"/>
      <c r="O239" s="50"/>
      <c r="P239" s="67"/>
      <c r="Q239" s="69"/>
      <c r="R239" s="69"/>
    </row>
    <row r="240" spans="1:18" s="24" customFormat="1" ht="12.75" hidden="1">
      <c r="A240" s="17"/>
      <c r="B240" s="17"/>
      <c r="C240" s="65"/>
      <c r="D240" s="40" t="s">
        <v>4</v>
      </c>
      <c r="E240" s="66" t="s">
        <v>5</v>
      </c>
      <c r="F240" s="77">
        <v>1781.5</v>
      </c>
      <c r="G240" s="91">
        <f>F240+SUM(H240:R240)</f>
        <v>1781.5</v>
      </c>
      <c r="H240" s="72"/>
      <c r="I240" s="67"/>
      <c r="J240" s="68"/>
      <c r="K240" s="68"/>
      <c r="L240" s="67"/>
      <c r="M240" s="69"/>
      <c r="N240" s="67"/>
      <c r="O240" s="50"/>
      <c r="P240" s="67"/>
      <c r="Q240" s="67"/>
      <c r="R240" s="67"/>
    </row>
    <row r="241" spans="1:18" s="24" customFormat="1" ht="25.5" hidden="1">
      <c r="A241" s="17"/>
      <c r="B241" s="17"/>
      <c r="C241" s="62" t="s">
        <v>413</v>
      </c>
      <c r="D241" s="11"/>
      <c r="E241" s="82" t="s">
        <v>140</v>
      </c>
      <c r="F241" s="93">
        <f>F242</f>
        <v>0</v>
      </c>
      <c r="G241" s="93">
        <f aca="true" t="shared" si="117" ref="G241:Q242">G242</f>
        <v>0</v>
      </c>
      <c r="H241" s="93">
        <f t="shared" si="117"/>
        <v>0</v>
      </c>
      <c r="I241" s="93">
        <f t="shared" si="117"/>
        <v>0</v>
      </c>
      <c r="J241" s="93">
        <f t="shared" si="117"/>
        <v>0</v>
      </c>
      <c r="K241" s="93">
        <f t="shared" si="117"/>
        <v>0</v>
      </c>
      <c r="L241" s="93">
        <f t="shared" si="117"/>
        <v>0</v>
      </c>
      <c r="M241" s="93">
        <f t="shared" si="117"/>
        <v>0</v>
      </c>
      <c r="N241" s="93">
        <f t="shared" si="117"/>
        <v>0</v>
      </c>
      <c r="O241" s="93">
        <f t="shared" si="117"/>
        <v>0</v>
      </c>
      <c r="P241" s="93">
        <f t="shared" si="117"/>
        <v>0</v>
      </c>
      <c r="Q241" s="93">
        <f t="shared" si="117"/>
        <v>0</v>
      </c>
      <c r="R241" s="71"/>
    </row>
    <row r="242" spans="1:18" s="24" customFormat="1" ht="38.25" hidden="1">
      <c r="A242" s="17"/>
      <c r="B242" s="17"/>
      <c r="C242" s="65" t="s">
        <v>414</v>
      </c>
      <c r="D242" s="40"/>
      <c r="E242" s="56" t="s">
        <v>468</v>
      </c>
      <c r="F242" s="77">
        <f>F243</f>
        <v>0</v>
      </c>
      <c r="G242" s="77">
        <f t="shared" si="117"/>
        <v>0</v>
      </c>
      <c r="H242" s="77">
        <f t="shared" si="117"/>
        <v>0</v>
      </c>
      <c r="I242" s="77">
        <f t="shared" si="117"/>
        <v>0</v>
      </c>
      <c r="J242" s="77">
        <f t="shared" si="117"/>
        <v>0</v>
      </c>
      <c r="K242" s="77">
        <f t="shared" si="117"/>
        <v>0</v>
      </c>
      <c r="L242" s="77">
        <f t="shared" si="117"/>
        <v>0</v>
      </c>
      <c r="M242" s="77">
        <f t="shared" si="117"/>
        <v>0</v>
      </c>
      <c r="N242" s="77">
        <f t="shared" si="117"/>
        <v>0</v>
      </c>
      <c r="O242" s="77">
        <f t="shared" si="117"/>
        <v>0</v>
      </c>
      <c r="P242" s="77">
        <f t="shared" si="117"/>
        <v>0</v>
      </c>
      <c r="Q242" s="77">
        <f t="shared" si="117"/>
        <v>0</v>
      </c>
      <c r="R242" s="67"/>
    </row>
    <row r="243" spans="1:18" s="24" customFormat="1" ht="12.75" hidden="1">
      <c r="A243" s="17"/>
      <c r="B243" s="17"/>
      <c r="C243" s="65"/>
      <c r="D243" s="40" t="s">
        <v>4</v>
      </c>
      <c r="E243" s="66" t="s">
        <v>5</v>
      </c>
      <c r="F243" s="77"/>
      <c r="G243" s="91">
        <f>F243+SUM(H243:R243)</f>
        <v>0</v>
      </c>
      <c r="H243" s="72"/>
      <c r="I243" s="67"/>
      <c r="J243" s="68"/>
      <c r="K243" s="68"/>
      <c r="L243" s="67"/>
      <c r="M243" s="69"/>
      <c r="N243" s="67"/>
      <c r="O243" s="50"/>
      <c r="P243" s="67"/>
      <c r="Q243" s="67"/>
      <c r="R243" s="67"/>
    </row>
    <row r="244" spans="1:18" s="24" customFormat="1" ht="24" hidden="1">
      <c r="A244" s="17"/>
      <c r="B244" s="5" t="s">
        <v>40</v>
      </c>
      <c r="C244" s="18"/>
      <c r="D244" s="17"/>
      <c r="E244" s="20" t="s">
        <v>41</v>
      </c>
      <c r="F244" s="71">
        <f>F245+F257</f>
        <v>413</v>
      </c>
      <c r="G244" s="71">
        <f aca="true" t="shared" si="118" ref="G244:R244">G245+G257</f>
        <v>413</v>
      </c>
      <c r="H244" s="71">
        <f t="shared" si="118"/>
        <v>0</v>
      </c>
      <c r="I244" s="71">
        <f t="shared" si="118"/>
        <v>0</v>
      </c>
      <c r="J244" s="71">
        <f t="shared" si="118"/>
        <v>0</v>
      </c>
      <c r="K244" s="71">
        <f t="shared" si="118"/>
        <v>0</v>
      </c>
      <c r="L244" s="71">
        <f t="shared" si="118"/>
        <v>0</v>
      </c>
      <c r="M244" s="71">
        <f t="shared" si="118"/>
        <v>0</v>
      </c>
      <c r="N244" s="71">
        <f t="shared" si="118"/>
        <v>0</v>
      </c>
      <c r="O244" s="71">
        <f t="shared" si="118"/>
        <v>0</v>
      </c>
      <c r="P244" s="71">
        <f t="shared" si="118"/>
        <v>0</v>
      </c>
      <c r="Q244" s="71">
        <f t="shared" si="118"/>
        <v>0</v>
      </c>
      <c r="R244" s="71">
        <f t="shared" si="118"/>
        <v>0</v>
      </c>
    </row>
    <row r="245" spans="1:18" s="24" customFormat="1" ht="12.75" hidden="1">
      <c r="A245" s="17"/>
      <c r="B245" s="5" t="s">
        <v>44</v>
      </c>
      <c r="C245" s="18"/>
      <c r="D245" s="17"/>
      <c r="E245" s="13" t="s">
        <v>45</v>
      </c>
      <c r="F245" s="71">
        <f aca="true" t="shared" si="119" ref="F245:P246">F246</f>
        <v>300</v>
      </c>
      <c r="G245" s="71">
        <f t="shared" si="119"/>
        <v>300</v>
      </c>
      <c r="H245" s="71">
        <f t="shared" si="119"/>
        <v>0</v>
      </c>
      <c r="I245" s="71">
        <f t="shared" si="119"/>
        <v>0</v>
      </c>
      <c r="J245" s="71">
        <f t="shared" si="119"/>
        <v>0</v>
      </c>
      <c r="K245" s="71">
        <f t="shared" si="119"/>
        <v>0</v>
      </c>
      <c r="L245" s="71">
        <f t="shared" si="119"/>
        <v>0</v>
      </c>
      <c r="M245" s="71">
        <f t="shared" si="119"/>
        <v>0</v>
      </c>
      <c r="N245" s="71">
        <f t="shared" si="119"/>
        <v>0</v>
      </c>
      <c r="O245" s="71">
        <f t="shared" si="119"/>
        <v>0</v>
      </c>
      <c r="P245" s="71">
        <f t="shared" si="119"/>
        <v>0</v>
      </c>
      <c r="Q245" s="67"/>
      <c r="R245" s="67"/>
    </row>
    <row r="246" spans="1:18" s="24" customFormat="1" ht="38.25" hidden="1">
      <c r="A246" s="17"/>
      <c r="B246" s="5"/>
      <c r="C246" s="62" t="s">
        <v>198</v>
      </c>
      <c r="D246" s="11"/>
      <c r="E246" s="59" t="s">
        <v>111</v>
      </c>
      <c r="F246" s="71">
        <f t="shared" si="119"/>
        <v>300</v>
      </c>
      <c r="G246" s="71">
        <f t="shared" si="119"/>
        <v>300</v>
      </c>
      <c r="H246" s="71">
        <f t="shared" si="119"/>
        <v>0</v>
      </c>
      <c r="I246" s="71">
        <f t="shared" si="119"/>
        <v>0</v>
      </c>
      <c r="J246" s="71">
        <f t="shared" si="119"/>
        <v>0</v>
      </c>
      <c r="K246" s="71">
        <f t="shared" si="119"/>
        <v>0</v>
      </c>
      <c r="L246" s="71">
        <f t="shared" si="119"/>
        <v>0</v>
      </c>
      <c r="M246" s="71">
        <f t="shared" si="119"/>
        <v>0</v>
      </c>
      <c r="N246" s="71">
        <f t="shared" si="119"/>
        <v>0</v>
      </c>
      <c r="O246" s="71">
        <f t="shared" si="119"/>
        <v>0</v>
      </c>
      <c r="P246" s="71">
        <f t="shared" si="119"/>
        <v>0</v>
      </c>
      <c r="Q246" s="67"/>
      <c r="R246" s="67"/>
    </row>
    <row r="247" spans="1:18" s="24" customFormat="1" ht="25.5" hidden="1">
      <c r="A247" s="17"/>
      <c r="B247" s="17"/>
      <c r="C247" s="80" t="s">
        <v>212</v>
      </c>
      <c r="D247" s="40"/>
      <c r="E247" s="60" t="s">
        <v>112</v>
      </c>
      <c r="F247" s="67">
        <f>F254+F248+F251</f>
        <v>300</v>
      </c>
      <c r="G247" s="67">
        <f aca="true" t="shared" si="120" ref="G247:P247">G254+G248+G251</f>
        <v>300</v>
      </c>
      <c r="H247" s="67">
        <f t="shared" si="120"/>
        <v>0</v>
      </c>
      <c r="I247" s="67">
        <f t="shared" si="120"/>
        <v>0</v>
      </c>
      <c r="J247" s="67">
        <f t="shared" si="120"/>
        <v>0</v>
      </c>
      <c r="K247" s="67">
        <f t="shared" si="120"/>
        <v>0</v>
      </c>
      <c r="L247" s="67">
        <f t="shared" si="120"/>
        <v>0</v>
      </c>
      <c r="M247" s="67">
        <f t="shared" si="120"/>
        <v>0</v>
      </c>
      <c r="N247" s="67">
        <f t="shared" si="120"/>
        <v>0</v>
      </c>
      <c r="O247" s="67">
        <f t="shared" si="120"/>
        <v>0</v>
      </c>
      <c r="P247" s="67">
        <f t="shared" si="120"/>
        <v>0</v>
      </c>
      <c r="Q247" s="67">
        <f>Q254+Q248+Q251</f>
        <v>0</v>
      </c>
      <c r="R247" s="67">
        <f>R254+R248+R251</f>
        <v>0</v>
      </c>
    </row>
    <row r="248" spans="1:18" s="24" customFormat="1" ht="25.5" hidden="1">
      <c r="A248" s="17"/>
      <c r="B248" s="17"/>
      <c r="C248" s="65" t="s">
        <v>216</v>
      </c>
      <c r="D248" s="40"/>
      <c r="E248" s="56" t="s">
        <v>217</v>
      </c>
      <c r="F248" s="77">
        <f>F249</f>
        <v>80</v>
      </c>
      <c r="G248" s="77">
        <f aca="true" t="shared" si="121" ref="G248:P249">G249</f>
        <v>80</v>
      </c>
      <c r="H248" s="77">
        <f t="shared" si="121"/>
        <v>0</v>
      </c>
      <c r="I248" s="77">
        <f t="shared" si="121"/>
        <v>0</v>
      </c>
      <c r="J248" s="77">
        <f t="shared" si="121"/>
        <v>0</v>
      </c>
      <c r="K248" s="77">
        <f t="shared" si="121"/>
        <v>0</v>
      </c>
      <c r="L248" s="77">
        <f t="shared" si="121"/>
        <v>0</v>
      </c>
      <c r="M248" s="77">
        <f t="shared" si="121"/>
        <v>0</v>
      </c>
      <c r="N248" s="77">
        <f t="shared" si="121"/>
        <v>0</v>
      </c>
      <c r="O248" s="77">
        <f t="shared" si="121"/>
        <v>0</v>
      </c>
      <c r="P248" s="77">
        <f t="shared" si="121"/>
        <v>0</v>
      </c>
      <c r="Q248" s="67">
        <f>Q249</f>
        <v>0</v>
      </c>
      <c r="R248" s="67">
        <f>R249</f>
        <v>0</v>
      </c>
    </row>
    <row r="249" spans="1:18" s="24" customFormat="1" ht="25.5" hidden="1">
      <c r="A249" s="17"/>
      <c r="B249" s="17"/>
      <c r="C249" s="65" t="s">
        <v>551</v>
      </c>
      <c r="D249" s="40"/>
      <c r="E249" s="56" t="s">
        <v>550</v>
      </c>
      <c r="F249" s="77">
        <f>F250</f>
        <v>80</v>
      </c>
      <c r="G249" s="77">
        <f t="shared" si="121"/>
        <v>80</v>
      </c>
      <c r="H249" s="77">
        <f t="shared" si="121"/>
        <v>0</v>
      </c>
      <c r="I249" s="77">
        <f t="shared" si="121"/>
        <v>0</v>
      </c>
      <c r="J249" s="77">
        <f t="shared" si="121"/>
        <v>0</v>
      </c>
      <c r="K249" s="77">
        <f t="shared" si="121"/>
        <v>0</v>
      </c>
      <c r="L249" s="77">
        <f t="shared" si="121"/>
        <v>0</v>
      </c>
      <c r="M249" s="77">
        <f t="shared" si="121"/>
        <v>0</v>
      </c>
      <c r="N249" s="77">
        <f t="shared" si="121"/>
        <v>0</v>
      </c>
      <c r="O249" s="77">
        <f t="shared" si="121"/>
        <v>0</v>
      </c>
      <c r="P249" s="77">
        <f t="shared" si="121"/>
        <v>0</v>
      </c>
      <c r="Q249" s="67">
        <f>Q250</f>
        <v>0</v>
      </c>
      <c r="R249" s="67">
        <f>R250</f>
        <v>0</v>
      </c>
    </row>
    <row r="250" spans="1:18" s="24" customFormat="1" ht="25.5" hidden="1">
      <c r="A250" s="17"/>
      <c r="B250" s="17"/>
      <c r="C250" s="65"/>
      <c r="D250" s="40" t="s">
        <v>3</v>
      </c>
      <c r="E250" s="66" t="s">
        <v>95</v>
      </c>
      <c r="F250" s="77">
        <v>80</v>
      </c>
      <c r="G250" s="91">
        <f>F250+SUM(H250:R250)</f>
        <v>80</v>
      </c>
      <c r="H250" s="67"/>
      <c r="I250" s="67"/>
      <c r="J250" s="68"/>
      <c r="K250" s="68"/>
      <c r="L250" s="67"/>
      <c r="M250" s="69"/>
      <c r="N250" s="67"/>
      <c r="O250" s="50"/>
      <c r="P250" s="67"/>
      <c r="Q250" s="67"/>
      <c r="R250" s="67"/>
    </row>
    <row r="251" spans="1:18" s="24" customFormat="1" ht="30" customHeight="1" hidden="1">
      <c r="A251" s="17"/>
      <c r="B251" s="17"/>
      <c r="C251" s="65" t="s">
        <v>222</v>
      </c>
      <c r="D251" s="40"/>
      <c r="E251" s="66" t="s">
        <v>501</v>
      </c>
      <c r="F251" s="77">
        <f>F252</f>
        <v>30</v>
      </c>
      <c r="G251" s="77">
        <f aca="true" t="shared" si="122" ref="G251:R252">G252</f>
        <v>30</v>
      </c>
      <c r="H251" s="67">
        <f t="shared" si="122"/>
        <v>0</v>
      </c>
      <c r="I251" s="67">
        <f t="shared" si="122"/>
        <v>0</v>
      </c>
      <c r="J251" s="67">
        <f t="shared" si="122"/>
        <v>0</v>
      </c>
      <c r="K251" s="67">
        <f t="shared" si="122"/>
        <v>0</v>
      </c>
      <c r="L251" s="67">
        <f t="shared" si="122"/>
        <v>0</v>
      </c>
      <c r="M251" s="69">
        <f t="shared" si="122"/>
        <v>0</v>
      </c>
      <c r="N251" s="67">
        <f t="shared" si="122"/>
        <v>0</v>
      </c>
      <c r="O251" s="50">
        <f t="shared" si="122"/>
        <v>0</v>
      </c>
      <c r="P251" s="67">
        <f t="shared" si="122"/>
        <v>0</v>
      </c>
      <c r="Q251" s="67">
        <f t="shared" si="122"/>
        <v>0</v>
      </c>
      <c r="R251" s="67">
        <f t="shared" si="122"/>
        <v>0</v>
      </c>
    </row>
    <row r="252" spans="1:18" s="24" customFormat="1" ht="76.5" hidden="1">
      <c r="A252" s="17"/>
      <c r="B252" s="17"/>
      <c r="C252" s="65" t="s">
        <v>552</v>
      </c>
      <c r="D252" s="40"/>
      <c r="E252" s="56" t="s">
        <v>553</v>
      </c>
      <c r="F252" s="77">
        <f>F253</f>
        <v>30</v>
      </c>
      <c r="G252" s="77">
        <f t="shared" si="122"/>
        <v>30</v>
      </c>
      <c r="H252" s="67">
        <f t="shared" si="122"/>
        <v>0</v>
      </c>
      <c r="I252" s="67">
        <f t="shared" si="122"/>
        <v>0</v>
      </c>
      <c r="J252" s="67">
        <f t="shared" si="122"/>
        <v>0</v>
      </c>
      <c r="K252" s="67">
        <f t="shared" si="122"/>
        <v>0</v>
      </c>
      <c r="L252" s="67">
        <f t="shared" si="122"/>
        <v>0</v>
      </c>
      <c r="M252" s="69">
        <f t="shared" si="122"/>
        <v>0</v>
      </c>
      <c r="N252" s="67">
        <f t="shared" si="122"/>
        <v>0</v>
      </c>
      <c r="O252" s="50">
        <f t="shared" si="122"/>
        <v>0</v>
      </c>
      <c r="P252" s="67">
        <f t="shared" si="122"/>
        <v>0</v>
      </c>
      <c r="Q252" s="67">
        <f t="shared" si="122"/>
        <v>0</v>
      </c>
      <c r="R252" s="67">
        <f t="shared" si="122"/>
        <v>0</v>
      </c>
    </row>
    <row r="253" spans="1:18" s="24" customFormat="1" ht="25.5" hidden="1">
      <c r="A253" s="17"/>
      <c r="B253" s="17"/>
      <c r="C253" s="65"/>
      <c r="D253" s="40" t="s">
        <v>3</v>
      </c>
      <c r="E253" s="66" t="s">
        <v>95</v>
      </c>
      <c r="F253" s="77">
        <v>30</v>
      </c>
      <c r="G253" s="91">
        <f>F253+SUM(H253:R253)</f>
        <v>30</v>
      </c>
      <c r="H253" s="67"/>
      <c r="I253" s="67"/>
      <c r="J253" s="67"/>
      <c r="K253" s="67"/>
      <c r="L253" s="67"/>
      <c r="M253" s="69"/>
      <c r="N253" s="67"/>
      <c r="O253" s="50"/>
      <c r="P253" s="67"/>
      <c r="Q253" s="67"/>
      <c r="R253" s="67"/>
    </row>
    <row r="254" spans="1:18" s="24" customFormat="1" ht="25.5" hidden="1">
      <c r="A254" s="17"/>
      <c r="B254" s="17"/>
      <c r="C254" s="65" t="s">
        <v>219</v>
      </c>
      <c r="D254" s="40"/>
      <c r="E254" s="56" t="s">
        <v>221</v>
      </c>
      <c r="F254" s="67">
        <f aca="true" t="shared" si="123" ref="F254:P255">F255</f>
        <v>190</v>
      </c>
      <c r="G254" s="67">
        <f t="shared" si="123"/>
        <v>190</v>
      </c>
      <c r="H254" s="67">
        <f t="shared" si="123"/>
        <v>0</v>
      </c>
      <c r="I254" s="67">
        <f t="shared" si="123"/>
        <v>0</v>
      </c>
      <c r="J254" s="67">
        <f t="shared" si="123"/>
        <v>0</v>
      </c>
      <c r="K254" s="67">
        <f t="shared" si="123"/>
        <v>0</v>
      </c>
      <c r="L254" s="67">
        <f t="shared" si="123"/>
        <v>0</v>
      </c>
      <c r="M254" s="67">
        <f t="shared" si="123"/>
        <v>0</v>
      </c>
      <c r="N254" s="67">
        <f t="shared" si="123"/>
        <v>0</v>
      </c>
      <c r="O254" s="67">
        <f t="shared" si="123"/>
        <v>0</v>
      </c>
      <c r="P254" s="67">
        <f t="shared" si="123"/>
        <v>0</v>
      </c>
      <c r="Q254" s="67"/>
      <c r="R254" s="67"/>
    </row>
    <row r="255" spans="1:18" s="24" customFormat="1" ht="12.75" hidden="1">
      <c r="A255" s="17"/>
      <c r="B255" s="17"/>
      <c r="C255" s="65" t="s">
        <v>220</v>
      </c>
      <c r="D255" s="40"/>
      <c r="E255" s="56" t="s">
        <v>575</v>
      </c>
      <c r="F255" s="67">
        <f t="shared" si="123"/>
        <v>190</v>
      </c>
      <c r="G255" s="67">
        <f t="shared" si="123"/>
        <v>190</v>
      </c>
      <c r="H255" s="67">
        <f t="shared" si="123"/>
        <v>0</v>
      </c>
      <c r="I255" s="67">
        <f t="shared" si="123"/>
        <v>0</v>
      </c>
      <c r="J255" s="67">
        <f t="shared" si="123"/>
        <v>0</v>
      </c>
      <c r="K255" s="67">
        <f t="shared" si="123"/>
        <v>0</v>
      </c>
      <c r="L255" s="67">
        <f t="shared" si="123"/>
        <v>0</v>
      </c>
      <c r="M255" s="67">
        <f t="shared" si="123"/>
        <v>0</v>
      </c>
      <c r="N255" s="67">
        <f t="shared" si="123"/>
        <v>0</v>
      </c>
      <c r="O255" s="67">
        <f t="shared" si="123"/>
        <v>0</v>
      </c>
      <c r="P255" s="67">
        <f t="shared" si="123"/>
        <v>0</v>
      </c>
      <c r="Q255" s="67"/>
      <c r="R255" s="67"/>
    </row>
    <row r="256" spans="1:18" s="24" customFormat="1" ht="25.5" hidden="1">
      <c r="A256" s="17"/>
      <c r="B256" s="17"/>
      <c r="C256" s="65"/>
      <c r="D256" s="40" t="s">
        <v>3</v>
      </c>
      <c r="E256" s="66" t="s">
        <v>95</v>
      </c>
      <c r="F256" s="77">
        <v>190</v>
      </c>
      <c r="G256" s="91">
        <f>F256+SUM(H256:R256)</f>
        <v>190</v>
      </c>
      <c r="H256" s="72"/>
      <c r="I256" s="67"/>
      <c r="J256" s="68"/>
      <c r="K256" s="68"/>
      <c r="L256" s="67"/>
      <c r="M256" s="69"/>
      <c r="N256" s="67"/>
      <c r="O256" s="50"/>
      <c r="P256" s="67"/>
      <c r="Q256" s="67"/>
      <c r="R256" s="67"/>
    </row>
    <row r="257" spans="1:18" s="24" customFormat="1" ht="25.5" hidden="1">
      <c r="A257" s="17"/>
      <c r="B257" s="5" t="s">
        <v>523</v>
      </c>
      <c r="C257" s="65"/>
      <c r="D257" s="40"/>
      <c r="E257" s="111" t="s">
        <v>524</v>
      </c>
      <c r="F257" s="93">
        <f>F258</f>
        <v>113</v>
      </c>
      <c r="G257" s="93">
        <f aca="true" t="shared" si="124" ref="G257:R260">G258</f>
        <v>113</v>
      </c>
      <c r="H257" s="93">
        <f t="shared" si="124"/>
        <v>0</v>
      </c>
      <c r="I257" s="93">
        <f t="shared" si="124"/>
        <v>0</v>
      </c>
      <c r="J257" s="93">
        <f t="shared" si="124"/>
        <v>0</v>
      </c>
      <c r="K257" s="93">
        <f t="shared" si="124"/>
        <v>0</v>
      </c>
      <c r="L257" s="93">
        <f t="shared" si="124"/>
        <v>0</v>
      </c>
      <c r="M257" s="129">
        <f t="shared" si="124"/>
        <v>0</v>
      </c>
      <c r="N257" s="77">
        <f t="shared" si="124"/>
        <v>0</v>
      </c>
      <c r="O257" s="113">
        <f t="shared" si="124"/>
        <v>0</v>
      </c>
      <c r="P257" s="77">
        <f t="shared" si="124"/>
        <v>0</v>
      </c>
      <c r="Q257" s="77">
        <f t="shared" si="124"/>
        <v>0</v>
      </c>
      <c r="R257" s="77">
        <f t="shared" si="124"/>
        <v>0</v>
      </c>
    </row>
    <row r="258" spans="1:18" s="24" customFormat="1" ht="38.25" hidden="1">
      <c r="A258" s="17"/>
      <c r="B258" s="5"/>
      <c r="C258" s="62" t="s">
        <v>198</v>
      </c>
      <c r="D258" s="11"/>
      <c r="E258" s="59" t="s">
        <v>111</v>
      </c>
      <c r="F258" s="93">
        <f>F259</f>
        <v>113</v>
      </c>
      <c r="G258" s="93">
        <f t="shared" si="124"/>
        <v>113</v>
      </c>
      <c r="H258" s="93">
        <f t="shared" si="124"/>
        <v>0</v>
      </c>
      <c r="I258" s="93">
        <f t="shared" si="124"/>
        <v>0</v>
      </c>
      <c r="J258" s="93">
        <f t="shared" si="124"/>
        <v>0</v>
      </c>
      <c r="K258" s="93">
        <f t="shared" si="124"/>
        <v>0</v>
      </c>
      <c r="L258" s="93">
        <f t="shared" si="124"/>
        <v>0</v>
      </c>
      <c r="M258" s="129">
        <f t="shared" si="124"/>
        <v>0</v>
      </c>
      <c r="N258" s="77">
        <f t="shared" si="124"/>
        <v>0</v>
      </c>
      <c r="O258" s="113">
        <f t="shared" si="124"/>
        <v>0</v>
      </c>
      <c r="P258" s="77">
        <f t="shared" si="124"/>
        <v>0</v>
      </c>
      <c r="Q258" s="77">
        <f t="shared" si="124"/>
        <v>0</v>
      </c>
      <c r="R258" s="77">
        <f t="shared" si="124"/>
        <v>0</v>
      </c>
    </row>
    <row r="259" spans="1:18" s="24" customFormat="1" ht="25.5" hidden="1">
      <c r="A259" s="17"/>
      <c r="B259" s="5"/>
      <c r="C259" s="160" t="s">
        <v>483</v>
      </c>
      <c r="D259" s="134"/>
      <c r="E259" s="135" t="s">
        <v>482</v>
      </c>
      <c r="F259" s="77">
        <f>F260</f>
        <v>113</v>
      </c>
      <c r="G259" s="77">
        <f t="shared" si="124"/>
        <v>113</v>
      </c>
      <c r="H259" s="77">
        <f t="shared" si="124"/>
        <v>0</v>
      </c>
      <c r="I259" s="77">
        <f t="shared" si="124"/>
        <v>0</v>
      </c>
      <c r="J259" s="77">
        <f t="shared" si="124"/>
        <v>0</v>
      </c>
      <c r="K259" s="77">
        <f t="shared" si="124"/>
        <v>0</v>
      </c>
      <c r="L259" s="77">
        <f t="shared" si="124"/>
        <v>0</v>
      </c>
      <c r="M259" s="94">
        <f t="shared" si="124"/>
        <v>0</v>
      </c>
      <c r="N259" s="77">
        <f t="shared" si="124"/>
        <v>0</v>
      </c>
      <c r="O259" s="113">
        <f t="shared" si="124"/>
        <v>0</v>
      </c>
      <c r="P259" s="77">
        <f t="shared" si="124"/>
        <v>0</v>
      </c>
      <c r="Q259" s="77">
        <f t="shared" si="124"/>
        <v>0</v>
      </c>
      <c r="R259" s="77">
        <f t="shared" si="124"/>
        <v>0</v>
      </c>
    </row>
    <row r="260" spans="1:18" s="24" customFormat="1" ht="38.25" hidden="1">
      <c r="A260" s="17"/>
      <c r="B260" s="5"/>
      <c r="C260" s="145" t="s">
        <v>484</v>
      </c>
      <c r="D260" s="105"/>
      <c r="E260" s="136" t="s">
        <v>502</v>
      </c>
      <c r="F260" s="77">
        <f>F261</f>
        <v>113</v>
      </c>
      <c r="G260" s="77">
        <f>G261</f>
        <v>113</v>
      </c>
      <c r="H260" s="77">
        <f t="shared" si="124"/>
        <v>0</v>
      </c>
      <c r="I260" s="77">
        <f t="shared" si="124"/>
        <v>0</v>
      </c>
      <c r="J260" s="77">
        <f t="shared" si="124"/>
        <v>0</v>
      </c>
      <c r="K260" s="77">
        <f t="shared" si="124"/>
        <v>0</v>
      </c>
      <c r="L260" s="77">
        <f t="shared" si="124"/>
        <v>0</v>
      </c>
      <c r="M260" s="77">
        <f t="shared" si="124"/>
        <v>0</v>
      </c>
      <c r="N260" s="77">
        <f t="shared" si="124"/>
        <v>0</v>
      </c>
      <c r="O260" s="77">
        <f t="shared" si="124"/>
        <v>0</v>
      </c>
      <c r="P260" s="77">
        <f t="shared" si="124"/>
        <v>0</v>
      </c>
      <c r="Q260" s="77">
        <f t="shared" si="124"/>
        <v>0</v>
      </c>
      <c r="R260" s="77">
        <f t="shared" si="124"/>
        <v>0</v>
      </c>
    </row>
    <row r="261" spans="1:18" s="24" customFormat="1" ht="25.5" hidden="1">
      <c r="A261" s="17"/>
      <c r="B261" s="17"/>
      <c r="C261" s="65" t="s">
        <v>489</v>
      </c>
      <c r="D261" s="40"/>
      <c r="E261" s="66" t="s">
        <v>536</v>
      </c>
      <c r="F261" s="77">
        <f>F262</f>
        <v>113</v>
      </c>
      <c r="G261" s="91">
        <f>G262</f>
        <v>113</v>
      </c>
      <c r="H261" s="91">
        <f aca="true" t="shared" si="125" ref="H261:P261">H262</f>
        <v>0</v>
      </c>
      <c r="I261" s="91">
        <f t="shared" si="125"/>
        <v>0</v>
      </c>
      <c r="J261" s="91">
        <f t="shared" si="125"/>
        <v>0</v>
      </c>
      <c r="K261" s="91">
        <f t="shared" si="125"/>
        <v>0</v>
      </c>
      <c r="L261" s="91">
        <f t="shared" si="125"/>
        <v>0</v>
      </c>
      <c r="M261" s="91">
        <f t="shared" si="125"/>
        <v>0</v>
      </c>
      <c r="N261" s="91">
        <f t="shared" si="125"/>
        <v>0</v>
      </c>
      <c r="O261" s="91">
        <f t="shared" si="125"/>
        <v>0</v>
      </c>
      <c r="P261" s="91">
        <f t="shared" si="125"/>
        <v>0</v>
      </c>
      <c r="Q261" s="91">
        <f>Q262</f>
        <v>0</v>
      </c>
      <c r="R261" s="91">
        <f>R262</f>
        <v>0</v>
      </c>
    </row>
    <row r="262" spans="1:18" s="24" customFormat="1" ht="25.5" hidden="1">
      <c r="A262" s="17"/>
      <c r="B262" s="17"/>
      <c r="C262" s="65"/>
      <c r="D262" s="40" t="s">
        <v>3</v>
      </c>
      <c r="E262" s="66" t="s">
        <v>95</v>
      </c>
      <c r="F262" s="77">
        <v>113</v>
      </c>
      <c r="G262" s="91">
        <f>F262+SUM(H262:R262)</f>
        <v>113</v>
      </c>
      <c r="H262" s="72"/>
      <c r="I262" s="67"/>
      <c r="J262" s="68"/>
      <c r="K262" s="68"/>
      <c r="L262" s="67"/>
      <c r="M262" s="69"/>
      <c r="N262" s="67"/>
      <c r="O262" s="50"/>
      <c r="P262" s="67"/>
      <c r="Q262" s="67"/>
      <c r="R262" s="67"/>
    </row>
    <row r="263" spans="1:18" s="24" customFormat="1" ht="12" hidden="1">
      <c r="A263" s="17"/>
      <c r="B263" s="5" t="s">
        <v>46</v>
      </c>
      <c r="C263" s="5"/>
      <c r="D263" s="5"/>
      <c r="E263" s="13" t="s">
        <v>47</v>
      </c>
      <c r="F263" s="118">
        <f aca="true" t="shared" si="126" ref="F263:R263">F316+F264+F275+F288</f>
        <v>41592.1</v>
      </c>
      <c r="G263" s="118">
        <f t="shared" si="126"/>
        <v>41592.1</v>
      </c>
      <c r="H263" s="118">
        <f t="shared" si="126"/>
        <v>0</v>
      </c>
      <c r="I263" s="118">
        <f t="shared" si="126"/>
        <v>0</v>
      </c>
      <c r="J263" s="118">
        <f t="shared" si="126"/>
        <v>0</v>
      </c>
      <c r="K263" s="118">
        <f t="shared" si="126"/>
        <v>0</v>
      </c>
      <c r="L263" s="118">
        <f t="shared" si="126"/>
        <v>0</v>
      </c>
      <c r="M263" s="120">
        <f t="shared" si="126"/>
        <v>0</v>
      </c>
      <c r="N263" s="118">
        <f t="shared" si="126"/>
        <v>0</v>
      </c>
      <c r="O263" s="183">
        <f t="shared" si="126"/>
        <v>0</v>
      </c>
      <c r="P263" s="118">
        <f t="shared" si="126"/>
        <v>0</v>
      </c>
      <c r="Q263" s="118">
        <f t="shared" si="126"/>
        <v>0</v>
      </c>
      <c r="R263" s="118">
        <f t="shared" si="126"/>
        <v>0</v>
      </c>
    </row>
    <row r="264" spans="1:18" s="24" customFormat="1" ht="12.75" hidden="1">
      <c r="A264" s="5"/>
      <c r="B264" s="5" t="s">
        <v>148</v>
      </c>
      <c r="C264" s="5"/>
      <c r="D264" s="5"/>
      <c r="E264" s="13" t="s">
        <v>149</v>
      </c>
      <c r="F264" s="118">
        <f>F265</f>
        <v>0</v>
      </c>
      <c r="G264" s="118">
        <f aca="true" t="shared" si="127" ref="G264:M266">G265</f>
        <v>0</v>
      </c>
      <c r="H264" s="118">
        <f t="shared" si="127"/>
        <v>0</v>
      </c>
      <c r="I264" s="118">
        <f t="shared" si="127"/>
        <v>0</v>
      </c>
      <c r="J264" s="118">
        <f t="shared" si="127"/>
        <v>0</v>
      </c>
      <c r="K264" s="118">
        <f t="shared" si="127"/>
        <v>0</v>
      </c>
      <c r="L264" s="118">
        <f t="shared" si="127"/>
        <v>0</v>
      </c>
      <c r="M264" s="120">
        <f t="shared" si="127"/>
        <v>0</v>
      </c>
      <c r="N264" s="71">
        <f aca="true" t="shared" si="128" ref="N264:R268">N265</f>
        <v>0</v>
      </c>
      <c r="O264" s="49">
        <f t="shared" si="128"/>
        <v>0</v>
      </c>
      <c r="P264" s="71">
        <f t="shared" si="128"/>
        <v>0</v>
      </c>
      <c r="Q264" s="71">
        <f t="shared" si="128"/>
        <v>0</v>
      </c>
      <c r="R264" s="71">
        <f t="shared" si="128"/>
        <v>0</v>
      </c>
    </row>
    <row r="265" spans="1:18" s="24" customFormat="1" ht="38.25" hidden="1">
      <c r="A265" s="17"/>
      <c r="B265" s="17"/>
      <c r="C265" s="62" t="s">
        <v>198</v>
      </c>
      <c r="D265" s="11"/>
      <c r="E265" s="59" t="s">
        <v>111</v>
      </c>
      <c r="F265" s="93">
        <f>F266</f>
        <v>0</v>
      </c>
      <c r="G265" s="93">
        <f t="shared" si="127"/>
        <v>0</v>
      </c>
      <c r="H265" s="93">
        <f t="shared" si="127"/>
        <v>0</v>
      </c>
      <c r="I265" s="93">
        <f t="shared" si="127"/>
        <v>0</v>
      </c>
      <c r="J265" s="93">
        <f t="shared" si="127"/>
        <v>0</v>
      </c>
      <c r="K265" s="93">
        <f t="shared" si="127"/>
        <v>0</v>
      </c>
      <c r="L265" s="93">
        <f t="shared" si="127"/>
        <v>0</v>
      </c>
      <c r="M265" s="129">
        <f t="shared" si="127"/>
        <v>0</v>
      </c>
      <c r="N265" s="71">
        <f t="shared" si="128"/>
        <v>0</v>
      </c>
      <c r="O265" s="49">
        <f t="shared" si="128"/>
        <v>0</v>
      </c>
      <c r="P265" s="71">
        <f t="shared" si="128"/>
        <v>0</v>
      </c>
      <c r="Q265" s="71">
        <f t="shared" si="128"/>
        <v>0</v>
      </c>
      <c r="R265" s="71">
        <f t="shared" si="128"/>
        <v>0</v>
      </c>
    </row>
    <row r="266" spans="1:18" s="24" customFormat="1" ht="49.5" customHeight="1" hidden="1">
      <c r="A266" s="17"/>
      <c r="B266" s="17"/>
      <c r="C266" s="80" t="s">
        <v>232</v>
      </c>
      <c r="D266" s="40"/>
      <c r="E266" s="60" t="s">
        <v>114</v>
      </c>
      <c r="F266" s="77">
        <f>F267</f>
        <v>0</v>
      </c>
      <c r="G266" s="77">
        <f t="shared" si="127"/>
        <v>0</v>
      </c>
      <c r="H266" s="77">
        <f t="shared" si="127"/>
        <v>0</v>
      </c>
      <c r="I266" s="77">
        <f t="shared" si="127"/>
        <v>0</v>
      </c>
      <c r="J266" s="77">
        <f t="shared" si="127"/>
        <v>0</v>
      </c>
      <c r="K266" s="77">
        <f t="shared" si="127"/>
        <v>0</v>
      </c>
      <c r="L266" s="77">
        <f t="shared" si="127"/>
        <v>0</v>
      </c>
      <c r="M266" s="94">
        <f t="shared" si="127"/>
        <v>0</v>
      </c>
      <c r="N266" s="67">
        <f t="shared" si="128"/>
        <v>0</v>
      </c>
      <c r="O266" s="50">
        <f t="shared" si="128"/>
        <v>0</v>
      </c>
      <c r="P266" s="67">
        <f t="shared" si="128"/>
        <v>0</v>
      </c>
      <c r="Q266" s="67">
        <f t="shared" si="128"/>
        <v>0</v>
      </c>
      <c r="R266" s="67">
        <f t="shared" si="128"/>
        <v>0</v>
      </c>
    </row>
    <row r="267" spans="1:18" s="24" customFormat="1" ht="49.5" customHeight="1" hidden="1">
      <c r="A267" s="17"/>
      <c r="B267" s="17"/>
      <c r="C267" s="65" t="s">
        <v>233</v>
      </c>
      <c r="D267" s="40"/>
      <c r="E267" s="56" t="s">
        <v>235</v>
      </c>
      <c r="F267" s="77">
        <f>F268+F272+F270</f>
        <v>0</v>
      </c>
      <c r="G267" s="77">
        <f aca="true" t="shared" si="129" ref="G267:M267">G268+G272+G270</f>
        <v>0</v>
      </c>
      <c r="H267" s="77">
        <f t="shared" si="129"/>
        <v>0</v>
      </c>
      <c r="I267" s="77">
        <f t="shared" si="129"/>
        <v>0</v>
      </c>
      <c r="J267" s="77">
        <f t="shared" si="129"/>
        <v>0</v>
      </c>
      <c r="K267" s="77">
        <f t="shared" si="129"/>
        <v>0</v>
      </c>
      <c r="L267" s="77">
        <f t="shared" si="129"/>
        <v>0</v>
      </c>
      <c r="M267" s="94">
        <f t="shared" si="129"/>
        <v>0</v>
      </c>
      <c r="N267" s="77">
        <f>N268+N272+N270</f>
        <v>0</v>
      </c>
      <c r="O267" s="113">
        <f>O268+O272</f>
        <v>0</v>
      </c>
      <c r="P267" s="77">
        <f>P268+P272</f>
        <v>0</v>
      </c>
      <c r="Q267" s="77">
        <f>Q268+Q272</f>
        <v>0</v>
      </c>
      <c r="R267" s="77">
        <f>R268+R272</f>
        <v>0</v>
      </c>
    </row>
    <row r="268" spans="1:18" s="24" customFormat="1" ht="38.25" hidden="1">
      <c r="A268" s="17"/>
      <c r="B268" s="17"/>
      <c r="C268" s="65" t="s">
        <v>234</v>
      </c>
      <c r="D268" s="40"/>
      <c r="E268" s="56" t="s">
        <v>236</v>
      </c>
      <c r="F268" s="77">
        <f>F269</f>
        <v>0</v>
      </c>
      <c r="G268" s="77">
        <f aca="true" t="shared" si="130" ref="G268:M268">G269</f>
        <v>0</v>
      </c>
      <c r="H268" s="77">
        <f t="shared" si="130"/>
        <v>0</v>
      </c>
      <c r="I268" s="77">
        <f t="shared" si="130"/>
        <v>0</v>
      </c>
      <c r="J268" s="77">
        <f t="shared" si="130"/>
        <v>0</v>
      </c>
      <c r="K268" s="77">
        <f t="shared" si="130"/>
        <v>0</v>
      </c>
      <c r="L268" s="77">
        <f t="shared" si="130"/>
        <v>0</v>
      </c>
      <c r="M268" s="94">
        <f t="shared" si="130"/>
        <v>0</v>
      </c>
      <c r="N268" s="67">
        <f t="shared" si="128"/>
        <v>0</v>
      </c>
      <c r="O268" s="50">
        <f t="shared" si="128"/>
        <v>0</v>
      </c>
      <c r="P268" s="67">
        <f t="shared" si="128"/>
        <v>0</v>
      </c>
      <c r="Q268" s="67">
        <f t="shared" si="128"/>
        <v>0</v>
      </c>
      <c r="R268" s="67">
        <f t="shared" si="128"/>
        <v>0</v>
      </c>
    </row>
    <row r="269" spans="1:18" s="24" customFormat="1" ht="25.5" hidden="1">
      <c r="A269" s="17"/>
      <c r="B269" s="17"/>
      <c r="C269" s="65"/>
      <c r="D269" s="40" t="s">
        <v>3</v>
      </c>
      <c r="E269" s="66" t="s">
        <v>95</v>
      </c>
      <c r="F269" s="77"/>
      <c r="G269" s="77"/>
      <c r="H269" s="77"/>
      <c r="I269" s="77"/>
      <c r="J269" s="77"/>
      <c r="K269" s="77"/>
      <c r="L269" s="77"/>
      <c r="M269" s="94"/>
      <c r="N269" s="67"/>
      <c r="O269" s="50"/>
      <c r="P269" s="67"/>
      <c r="Q269" s="67"/>
      <c r="R269" s="67"/>
    </row>
    <row r="270" spans="1:18" s="24" customFormat="1" ht="25.5" hidden="1">
      <c r="A270" s="17"/>
      <c r="B270" s="17"/>
      <c r="C270" s="65" t="s">
        <v>234</v>
      </c>
      <c r="D270" s="40"/>
      <c r="E270" s="66" t="s">
        <v>442</v>
      </c>
      <c r="F270" s="77">
        <f>F271</f>
        <v>0</v>
      </c>
      <c r="G270" s="77">
        <f aca="true" t="shared" si="131" ref="G270:M270">G271</f>
        <v>0</v>
      </c>
      <c r="H270" s="77">
        <f t="shared" si="131"/>
        <v>0</v>
      </c>
      <c r="I270" s="77">
        <f t="shared" si="131"/>
        <v>0</v>
      </c>
      <c r="J270" s="77">
        <f t="shared" si="131"/>
        <v>0</v>
      </c>
      <c r="K270" s="77">
        <f t="shared" si="131"/>
        <v>0</v>
      </c>
      <c r="L270" s="77">
        <f t="shared" si="131"/>
        <v>0</v>
      </c>
      <c r="M270" s="94">
        <f t="shared" si="131"/>
        <v>0</v>
      </c>
      <c r="N270" s="77">
        <f>N271</f>
        <v>0</v>
      </c>
      <c r="O270" s="50"/>
      <c r="P270" s="67"/>
      <c r="Q270" s="67"/>
      <c r="R270" s="67"/>
    </row>
    <row r="271" spans="1:18" s="24" customFormat="1" ht="12.75" hidden="1">
      <c r="A271" s="17"/>
      <c r="B271" s="17"/>
      <c r="C271" s="65"/>
      <c r="D271" s="40" t="s">
        <v>9</v>
      </c>
      <c r="E271" s="66" t="s">
        <v>37</v>
      </c>
      <c r="F271" s="77"/>
      <c r="G271" s="77"/>
      <c r="H271" s="77"/>
      <c r="I271" s="77"/>
      <c r="J271" s="77"/>
      <c r="K271" s="77"/>
      <c r="L271" s="77"/>
      <c r="M271" s="94"/>
      <c r="N271" s="67"/>
      <c r="O271" s="50"/>
      <c r="P271" s="67"/>
      <c r="Q271" s="67"/>
      <c r="R271" s="67"/>
    </row>
    <row r="272" spans="1:18" s="24" customFormat="1" ht="25.5" hidden="1">
      <c r="A272" s="17"/>
      <c r="B272" s="17"/>
      <c r="C272" s="65" t="s">
        <v>441</v>
      </c>
      <c r="D272" s="40"/>
      <c r="E272" s="66" t="s">
        <v>442</v>
      </c>
      <c r="F272" s="77">
        <f>F273+F274</f>
        <v>0</v>
      </c>
      <c r="G272" s="77">
        <f aca="true" t="shared" si="132" ref="G272:M272">G273+G274</f>
        <v>0</v>
      </c>
      <c r="H272" s="77">
        <f t="shared" si="132"/>
        <v>0</v>
      </c>
      <c r="I272" s="77">
        <f t="shared" si="132"/>
        <v>0</v>
      </c>
      <c r="J272" s="77">
        <f t="shared" si="132"/>
        <v>0</v>
      </c>
      <c r="K272" s="77">
        <f t="shared" si="132"/>
        <v>0</v>
      </c>
      <c r="L272" s="77">
        <f t="shared" si="132"/>
        <v>0</v>
      </c>
      <c r="M272" s="94">
        <f t="shared" si="132"/>
        <v>0</v>
      </c>
      <c r="N272" s="77">
        <f>N273+N274</f>
        <v>0</v>
      </c>
      <c r="O272" s="113">
        <f>O273+O274</f>
        <v>0</v>
      </c>
      <c r="P272" s="77">
        <f>P273+P274</f>
        <v>0</v>
      </c>
      <c r="Q272" s="77">
        <f>Q273+Q274</f>
        <v>0</v>
      </c>
      <c r="R272" s="77">
        <f>R273+R274</f>
        <v>0</v>
      </c>
    </row>
    <row r="273" spans="1:18" s="24" customFormat="1" ht="25.5" hidden="1">
      <c r="A273" s="17"/>
      <c r="B273" s="17"/>
      <c r="C273" s="65"/>
      <c r="D273" s="40" t="s">
        <v>3</v>
      </c>
      <c r="E273" s="66" t="s">
        <v>95</v>
      </c>
      <c r="F273" s="77"/>
      <c r="G273" s="77"/>
      <c r="H273" s="77"/>
      <c r="I273" s="77"/>
      <c r="J273" s="77"/>
      <c r="K273" s="77"/>
      <c r="L273" s="77"/>
      <c r="M273" s="94"/>
      <c r="N273" s="67"/>
      <c r="O273" s="50"/>
      <c r="P273" s="67"/>
      <c r="Q273" s="67"/>
      <c r="R273" s="67"/>
    </row>
    <row r="274" spans="1:18" s="24" customFormat="1" ht="12.75" hidden="1">
      <c r="A274" s="17"/>
      <c r="B274" s="17"/>
      <c r="C274" s="65"/>
      <c r="D274" s="40" t="s">
        <v>9</v>
      </c>
      <c r="E274" s="66" t="s">
        <v>37</v>
      </c>
      <c r="F274" s="77"/>
      <c r="G274" s="77"/>
      <c r="H274" s="77"/>
      <c r="I274" s="77"/>
      <c r="J274" s="77"/>
      <c r="K274" s="77"/>
      <c r="L274" s="77"/>
      <c r="M274" s="94"/>
      <c r="N274" s="67"/>
      <c r="O274" s="50"/>
      <c r="P274" s="67"/>
      <c r="Q274" s="67"/>
      <c r="R274" s="67"/>
    </row>
    <row r="275" spans="1:18" s="24" customFormat="1" ht="12" hidden="1">
      <c r="A275" s="17"/>
      <c r="B275" s="5" t="s">
        <v>90</v>
      </c>
      <c r="C275" s="16"/>
      <c r="D275" s="5"/>
      <c r="E275" s="13" t="s">
        <v>91</v>
      </c>
      <c r="F275" s="118">
        <f aca="true" t="shared" si="133" ref="F275:R275">F276+F283</f>
        <v>153.5</v>
      </c>
      <c r="G275" s="118">
        <f t="shared" si="133"/>
        <v>153.5</v>
      </c>
      <c r="H275" s="118">
        <f t="shared" si="133"/>
        <v>0</v>
      </c>
      <c r="I275" s="118">
        <f t="shared" si="133"/>
        <v>0</v>
      </c>
      <c r="J275" s="118">
        <f t="shared" si="133"/>
        <v>0</v>
      </c>
      <c r="K275" s="118">
        <f t="shared" si="133"/>
        <v>0</v>
      </c>
      <c r="L275" s="118">
        <f t="shared" si="133"/>
        <v>0</v>
      </c>
      <c r="M275" s="120">
        <f t="shared" si="133"/>
        <v>0</v>
      </c>
      <c r="N275" s="25">
        <f t="shared" si="133"/>
        <v>0</v>
      </c>
      <c r="O275" s="187">
        <f t="shared" si="133"/>
        <v>0</v>
      </c>
      <c r="P275" s="25">
        <f t="shared" si="133"/>
        <v>0</v>
      </c>
      <c r="Q275" s="25">
        <f t="shared" si="133"/>
        <v>0</v>
      </c>
      <c r="R275" s="25">
        <f t="shared" si="133"/>
        <v>0</v>
      </c>
    </row>
    <row r="276" spans="1:18" s="24" customFormat="1" ht="38.25" hidden="1">
      <c r="A276" s="17"/>
      <c r="B276" s="17"/>
      <c r="C276" s="62" t="s">
        <v>198</v>
      </c>
      <c r="D276" s="11"/>
      <c r="E276" s="59" t="s">
        <v>111</v>
      </c>
      <c r="F276" s="93">
        <f>F277</f>
        <v>53.5</v>
      </c>
      <c r="G276" s="93">
        <f aca="true" t="shared" si="134" ref="G276:R277">G277</f>
        <v>53.5</v>
      </c>
      <c r="H276" s="93">
        <f t="shared" si="134"/>
        <v>0</v>
      </c>
      <c r="I276" s="93">
        <f t="shared" si="134"/>
        <v>0</v>
      </c>
      <c r="J276" s="93">
        <f t="shared" si="134"/>
        <v>0</v>
      </c>
      <c r="K276" s="93">
        <f t="shared" si="134"/>
        <v>0</v>
      </c>
      <c r="L276" s="93">
        <f t="shared" si="134"/>
        <v>0</v>
      </c>
      <c r="M276" s="129">
        <f t="shared" si="134"/>
        <v>0</v>
      </c>
      <c r="N276" s="71">
        <f>N277</f>
        <v>0</v>
      </c>
      <c r="O276" s="49">
        <f>O277</f>
        <v>0</v>
      </c>
      <c r="P276" s="71">
        <f>P277</f>
        <v>0</v>
      </c>
      <c r="Q276" s="71">
        <f>Q277</f>
        <v>0</v>
      </c>
      <c r="R276" s="71">
        <f>R277</f>
        <v>0</v>
      </c>
    </row>
    <row r="277" spans="1:18" s="24" customFormat="1" ht="25.5" hidden="1">
      <c r="A277" s="17"/>
      <c r="B277" s="17"/>
      <c r="C277" s="80" t="s">
        <v>223</v>
      </c>
      <c r="D277" s="40"/>
      <c r="E277" s="60" t="s">
        <v>113</v>
      </c>
      <c r="F277" s="77">
        <f>F278</f>
        <v>53.5</v>
      </c>
      <c r="G277" s="77">
        <f t="shared" si="134"/>
        <v>53.5</v>
      </c>
      <c r="H277" s="77">
        <f t="shared" si="134"/>
        <v>0</v>
      </c>
      <c r="I277" s="77">
        <f t="shared" si="134"/>
        <v>0</v>
      </c>
      <c r="J277" s="77">
        <f t="shared" si="134"/>
        <v>0</v>
      </c>
      <c r="K277" s="77">
        <f t="shared" si="134"/>
        <v>0</v>
      </c>
      <c r="L277" s="77">
        <f t="shared" si="134"/>
        <v>0</v>
      </c>
      <c r="M277" s="77">
        <f t="shared" si="134"/>
        <v>0</v>
      </c>
      <c r="N277" s="77">
        <f t="shared" si="134"/>
        <v>0</v>
      </c>
      <c r="O277" s="77">
        <f t="shared" si="134"/>
        <v>0</v>
      </c>
      <c r="P277" s="77">
        <f t="shared" si="134"/>
        <v>0</v>
      </c>
      <c r="Q277" s="77">
        <f t="shared" si="134"/>
        <v>0</v>
      </c>
      <c r="R277" s="77">
        <f t="shared" si="134"/>
        <v>0</v>
      </c>
    </row>
    <row r="278" spans="1:18" s="24" customFormat="1" ht="12.75" hidden="1">
      <c r="A278" s="17"/>
      <c r="B278" s="17"/>
      <c r="C278" s="65" t="s">
        <v>224</v>
      </c>
      <c r="D278" s="40"/>
      <c r="E278" s="81" t="s">
        <v>226</v>
      </c>
      <c r="F278" s="77">
        <f>F279+F281</f>
        <v>53.5</v>
      </c>
      <c r="G278" s="77">
        <f aca="true" t="shared" si="135" ref="G278:M278">G279+G281</f>
        <v>53.5</v>
      </c>
      <c r="H278" s="77">
        <f t="shared" si="135"/>
        <v>0</v>
      </c>
      <c r="I278" s="77">
        <f t="shared" si="135"/>
        <v>0</v>
      </c>
      <c r="J278" s="77">
        <f t="shared" si="135"/>
        <v>0</v>
      </c>
      <c r="K278" s="77">
        <f t="shared" si="135"/>
        <v>0</v>
      </c>
      <c r="L278" s="77">
        <f t="shared" si="135"/>
        <v>0</v>
      </c>
      <c r="M278" s="94">
        <f t="shared" si="135"/>
        <v>0</v>
      </c>
      <c r="N278" s="77">
        <f>N279+N281</f>
        <v>0</v>
      </c>
      <c r="O278" s="113">
        <f>O279+O281</f>
        <v>0</v>
      </c>
      <c r="P278" s="77">
        <f>P279+P281</f>
        <v>0</v>
      </c>
      <c r="Q278" s="77">
        <f>Q279+Q281</f>
        <v>0</v>
      </c>
      <c r="R278" s="77">
        <f>R279+R281</f>
        <v>0</v>
      </c>
    </row>
    <row r="279" spans="1:18" s="24" customFormat="1" ht="25.5" hidden="1">
      <c r="A279" s="17"/>
      <c r="B279" s="17"/>
      <c r="C279" s="65" t="s">
        <v>225</v>
      </c>
      <c r="D279" s="40"/>
      <c r="E279" s="81" t="s">
        <v>227</v>
      </c>
      <c r="F279" s="77">
        <f>F280</f>
        <v>7.3</v>
      </c>
      <c r="G279" s="77">
        <f aca="true" t="shared" si="136" ref="G279:M279">G280</f>
        <v>7.3</v>
      </c>
      <c r="H279" s="77">
        <f t="shared" si="136"/>
        <v>0</v>
      </c>
      <c r="I279" s="77">
        <f t="shared" si="136"/>
        <v>0</v>
      </c>
      <c r="J279" s="77">
        <f t="shared" si="136"/>
        <v>0</v>
      </c>
      <c r="K279" s="77">
        <f t="shared" si="136"/>
        <v>0</v>
      </c>
      <c r="L279" s="77">
        <f t="shared" si="136"/>
        <v>0</v>
      </c>
      <c r="M279" s="94">
        <f t="shared" si="136"/>
        <v>0</v>
      </c>
      <c r="N279" s="67">
        <f>N280</f>
        <v>0</v>
      </c>
      <c r="O279" s="50">
        <f>O280</f>
        <v>0</v>
      </c>
      <c r="P279" s="67">
        <f>P280</f>
        <v>0</v>
      </c>
      <c r="Q279" s="67">
        <f>Q280</f>
        <v>0</v>
      </c>
      <c r="R279" s="67">
        <f>R280</f>
        <v>0</v>
      </c>
    </row>
    <row r="280" spans="1:18" s="24" customFormat="1" ht="25.5" hidden="1">
      <c r="A280" s="17"/>
      <c r="B280" s="17"/>
      <c r="C280" s="65"/>
      <c r="D280" s="40" t="s">
        <v>3</v>
      </c>
      <c r="E280" s="66" t="s">
        <v>95</v>
      </c>
      <c r="F280" s="77">
        <v>7.3</v>
      </c>
      <c r="G280" s="91">
        <f>F280+SUM(H280:R280)</f>
        <v>7.3</v>
      </c>
      <c r="H280" s="67"/>
      <c r="I280" s="67"/>
      <c r="J280" s="68"/>
      <c r="K280" s="68"/>
      <c r="L280" s="67"/>
      <c r="M280" s="69"/>
      <c r="N280" s="67"/>
      <c r="O280" s="50"/>
      <c r="P280" s="67"/>
      <c r="Q280" s="67"/>
      <c r="R280" s="67"/>
    </row>
    <row r="281" spans="1:18" s="24" customFormat="1" ht="25.5" hidden="1">
      <c r="A281" s="17"/>
      <c r="B281" s="17"/>
      <c r="C281" s="65" t="s">
        <v>554</v>
      </c>
      <c r="D281" s="40"/>
      <c r="E281" s="66" t="s">
        <v>488</v>
      </c>
      <c r="F281" s="77">
        <f>F282</f>
        <v>46.2</v>
      </c>
      <c r="G281" s="77">
        <f aca="true" t="shared" si="137" ref="G281:M281">G282</f>
        <v>46.2</v>
      </c>
      <c r="H281" s="77">
        <f t="shared" si="137"/>
        <v>0</v>
      </c>
      <c r="I281" s="77">
        <f t="shared" si="137"/>
        <v>0</v>
      </c>
      <c r="J281" s="77">
        <f t="shared" si="137"/>
        <v>0</v>
      </c>
      <c r="K281" s="77">
        <f t="shared" si="137"/>
        <v>0</v>
      </c>
      <c r="L281" s="77">
        <f t="shared" si="137"/>
        <v>0</v>
      </c>
      <c r="M281" s="94">
        <f t="shared" si="137"/>
        <v>0</v>
      </c>
      <c r="N281" s="77">
        <f>N282</f>
        <v>0</v>
      </c>
      <c r="O281" s="113">
        <f>O282</f>
        <v>0</v>
      </c>
      <c r="P281" s="77">
        <f>P282</f>
        <v>0</v>
      </c>
      <c r="Q281" s="77">
        <f>Q282</f>
        <v>0</v>
      </c>
      <c r="R281" s="77">
        <f>R282</f>
        <v>0</v>
      </c>
    </row>
    <row r="282" spans="1:18" s="24" customFormat="1" ht="25.5" hidden="1">
      <c r="A282" s="17"/>
      <c r="B282" s="17"/>
      <c r="C282" s="65"/>
      <c r="D282" s="40" t="s">
        <v>3</v>
      </c>
      <c r="E282" s="66" t="s">
        <v>95</v>
      </c>
      <c r="F282" s="77">
        <v>46.2</v>
      </c>
      <c r="G282" s="91">
        <f>F282+SUM(H282:R282)</f>
        <v>46.2</v>
      </c>
      <c r="H282" s="67"/>
      <c r="I282" s="67"/>
      <c r="J282" s="68"/>
      <c r="K282" s="68"/>
      <c r="L282" s="67"/>
      <c r="M282" s="69"/>
      <c r="N282" s="67"/>
      <c r="O282" s="50"/>
      <c r="P282" s="67"/>
      <c r="Q282" s="67"/>
      <c r="R282" s="67"/>
    </row>
    <row r="283" spans="1:18" s="24" customFormat="1" ht="38.25" hidden="1">
      <c r="A283" s="17"/>
      <c r="B283" s="17"/>
      <c r="C283" s="62" t="s">
        <v>364</v>
      </c>
      <c r="D283" s="11"/>
      <c r="E283" s="82" t="s">
        <v>134</v>
      </c>
      <c r="F283" s="93">
        <f>F284</f>
        <v>100</v>
      </c>
      <c r="G283" s="93">
        <f aca="true" t="shared" si="138" ref="G283:M286">G284</f>
        <v>100</v>
      </c>
      <c r="H283" s="93">
        <f t="shared" si="138"/>
        <v>0</v>
      </c>
      <c r="I283" s="93">
        <f t="shared" si="138"/>
        <v>0</v>
      </c>
      <c r="J283" s="93">
        <f t="shared" si="138"/>
        <v>0</v>
      </c>
      <c r="K283" s="93">
        <f t="shared" si="138"/>
        <v>0</v>
      </c>
      <c r="L283" s="93">
        <f t="shared" si="138"/>
        <v>0</v>
      </c>
      <c r="M283" s="129">
        <f t="shared" si="138"/>
        <v>0</v>
      </c>
      <c r="N283" s="71">
        <f aca="true" t="shared" si="139" ref="N283:R286">N284</f>
        <v>0</v>
      </c>
      <c r="O283" s="49">
        <f t="shared" si="139"/>
        <v>0</v>
      </c>
      <c r="P283" s="71">
        <f t="shared" si="139"/>
        <v>0</v>
      </c>
      <c r="Q283" s="71">
        <f t="shared" si="139"/>
        <v>0</v>
      </c>
      <c r="R283" s="71">
        <f t="shared" si="139"/>
        <v>0</v>
      </c>
    </row>
    <row r="284" spans="1:18" s="24" customFormat="1" ht="12.75" hidden="1">
      <c r="A284" s="17"/>
      <c r="B284" s="17"/>
      <c r="C284" s="80" t="s">
        <v>401</v>
      </c>
      <c r="D284" s="97"/>
      <c r="E284" s="101" t="s">
        <v>404</v>
      </c>
      <c r="F284" s="77">
        <f>F285</f>
        <v>100</v>
      </c>
      <c r="G284" s="77">
        <f t="shared" si="138"/>
        <v>100</v>
      </c>
      <c r="H284" s="77">
        <f t="shared" si="138"/>
        <v>0</v>
      </c>
      <c r="I284" s="77">
        <f t="shared" si="138"/>
        <v>0</v>
      </c>
      <c r="J284" s="77">
        <f t="shared" si="138"/>
        <v>0</v>
      </c>
      <c r="K284" s="77">
        <f t="shared" si="138"/>
        <v>0</v>
      </c>
      <c r="L284" s="77">
        <f t="shared" si="138"/>
        <v>0</v>
      </c>
      <c r="M284" s="94">
        <f t="shared" si="138"/>
        <v>0</v>
      </c>
      <c r="N284" s="67">
        <f t="shared" si="139"/>
        <v>0</v>
      </c>
      <c r="O284" s="50">
        <f t="shared" si="139"/>
        <v>0</v>
      </c>
      <c r="P284" s="67">
        <f t="shared" si="139"/>
        <v>0</v>
      </c>
      <c r="Q284" s="67">
        <f t="shared" si="139"/>
        <v>0</v>
      </c>
      <c r="R284" s="67">
        <f t="shared" si="139"/>
        <v>0</v>
      </c>
    </row>
    <row r="285" spans="1:18" s="24" customFormat="1" ht="12.75" hidden="1">
      <c r="A285" s="17"/>
      <c r="B285" s="17"/>
      <c r="C285" s="65" t="s">
        <v>402</v>
      </c>
      <c r="D285" s="40"/>
      <c r="E285" s="66" t="s">
        <v>405</v>
      </c>
      <c r="F285" s="77">
        <f>F286</f>
        <v>100</v>
      </c>
      <c r="G285" s="77">
        <f t="shared" si="138"/>
        <v>100</v>
      </c>
      <c r="H285" s="77">
        <f t="shared" si="138"/>
        <v>0</v>
      </c>
      <c r="I285" s="77">
        <f t="shared" si="138"/>
        <v>0</v>
      </c>
      <c r="J285" s="77">
        <f t="shared" si="138"/>
        <v>0</v>
      </c>
      <c r="K285" s="77">
        <f t="shared" si="138"/>
        <v>0</v>
      </c>
      <c r="L285" s="77">
        <f t="shared" si="138"/>
        <v>0</v>
      </c>
      <c r="M285" s="94">
        <f t="shared" si="138"/>
        <v>0</v>
      </c>
      <c r="N285" s="67">
        <f t="shared" si="139"/>
        <v>0</v>
      </c>
      <c r="O285" s="50">
        <f t="shared" si="139"/>
        <v>0</v>
      </c>
      <c r="P285" s="67">
        <f t="shared" si="139"/>
        <v>0</v>
      </c>
      <c r="Q285" s="67">
        <f t="shared" si="139"/>
        <v>0</v>
      </c>
      <c r="R285" s="67">
        <f t="shared" si="139"/>
        <v>0</v>
      </c>
    </row>
    <row r="286" spans="1:18" s="24" customFormat="1" ht="12.75" hidden="1">
      <c r="A286" s="17"/>
      <c r="B286" s="17"/>
      <c r="C286" s="65" t="s">
        <v>403</v>
      </c>
      <c r="D286" s="40"/>
      <c r="E286" s="66" t="s">
        <v>406</v>
      </c>
      <c r="F286" s="77">
        <f>F287</f>
        <v>100</v>
      </c>
      <c r="G286" s="77">
        <f t="shared" si="138"/>
        <v>100</v>
      </c>
      <c r="H286" s="77">
        <f t="shared" si="138"/>
        <v>0</v>
      </c>
      <c r="I286" s="77">
        <f t="shared" si="138"/>
        <v>0</v>
      </c>
      <c r="J286" s="77">
        <f t="shared" si="138"/>
        <v>0</v>
      </c>
      <c r="K286" s="77">
        <f t="shared" si="138"/>
        <v>0</v>
      </c>
      <c r="L286" s="77">
        <f t="shared" si="138"/>
        <v>0</v>
      </c>
      <c r="M286" s="94">
        <f t="shared" si="138"/>
        <v>0</v>
      </c>
      <c r="N286" s="67">
        <f t="shared" si="139"/>
        <v>0</v>
      </c>
      <c r="O286" s="50">
        <f t="shared" si="139"/>
        <v>0</v>
      </c>
      <c r="P286" s="67">
        <f t="shared" si="139"/>
        <v>0</v>
      </c>
      <c r="Q286" s="67">
        <f t="shared" si="139"/>
        <v>0</v>
      </c>
      <c r="R286" s="67">
        <f t="shared" si="139"/>
        <v>0</v>
      </c>
    </row>
    <row r="287" spans="1:18" s="24" customFormat="1" ht="25.5" hidden="1">
      <c r="A287" s="17"/>
      <c r="B287" s="17"/>
      <c r="C287" s="65"/>
      <c r="D287" s="40" t="s">
        <v>3</v>
      </c>
      <c r="E287" s="66" t="s">
        <v>95</v>
      </c>
      <c r="F287" s="77">
        <v>100</v>
      </c>
      <c r="G287" s="91">
        <f>F287+SUM(H287:R287)</f>
        <v>100</v>
      </c>
      <c r="H287" s="67"/>
      <c r="I287" s="67"/>
      <c r="J287" s="68"/>
      <c r="K287" s="68"/>
      <c r="L287" s="67"/>
      <c r="M287" s="69"/>
      <c r="N287" s="67"/>
      <c r="O287" s="50"/>
      <c r="P287" s="67"/>
      <c r="Q287" s="67"/>
      <c r="R287" s="67"/>
    </row>
    <row r="288" spans="1:18" s="24" customFormat="1" ht="12.75" hidden="1">
      <c r="A288" s="17"/>
      <c r="B288" s="5" t="s">
        <v>13</v>
      </c>
      <c r="C288" s="16"/>
      <c r="D288" s="5"/>
      <c r="E288" s="13" t="s">
        <v>14</v>
      </c>
      <c r="F288" s="93">
        <f>F297+F310+F289</f>
        <v>40938.6</v>
      </c>
      <c r="G288" s="93">
        <f aca="true" t="shared" si="140" ref="G288:R288">G297+G310+G289</f>
        <v>40938.6</v>
      </c>
      <c r="H288" s="93">
        <f t="shared" si="140"/>
        <v>0</v>
      </c>
      <c r="I288" s="93">
        <f t="shared" si="140"/>
        <v>0</v>
      </c>
      <c r="J288" s="93">
        <f t="shared" si="140"/>
        <v>0</v>
      </c>
      <c r="K288" s="93">
        <f t="shared" si="140"/>
        <v>0</v>
      </c>
      <c r="L288" s="93">
        <f t="shared" si="140"/>
        <v>0</v>
      </c>
      <c r="M288" s="93">
        <f t="shared" si="140"/>
        <v>0</v>
      </c>
      <c r="N288" s="93">
        <f t="shared" si="140"/>
        <v>0</v>
      </c>
      <c r="O288" s="93">
        <f t="shared" si="140"/>
        <v>0</v>
      </c>
      <c r="P288" s="93">
        <f t="shared" si="140"/>
        <v>0</v>
      </c>
      <c r="Q288" s="93">
        <f t="shared" si="140"/>
        <v>0</v>
      </c>
      <c r="R288" s="93">
        <f t="shared" si="140"/>
        <v>0</v>
      </c>
    </row>
    <row r="289" spans="1:18" s="24" customFormat="1" ht="51" hidden="1">
      <c r="A289" s="17"/>
      <c r="B289" s="5"/>
      <c r="C289" s="62" t="s">
        <v>332</v>
      </c>
      <c r="D289" s="11"/>
      <c r="E289" s="82" t="s">
        <v>130</v>
      </c>
      <c r="F289" s="93">
        <f>F290</f>
        <v>2000</v>
      </c>
      <c r="G289" s="93">
        <f aca="true" t="shared" si="141" ref="G289:R292">G290</f>
        <v>2000</v>
      </c>
      <c r="H289" s="93">
        <f t="shared" si="141"/>
        <v>0</v>
      </c>
      <c r="I289" s="93">
        <f t="shared" si="141"/>
        <v>0</v>
      </c>
      <c r="J289" s="93">
        <f t="shared" si="141"/>
        <v>0</v>
      </c>
      <c r="K289" s="93">
        <f t="shared" si="141"/>
        <v>0</v>
      </c>
      <c r="L289" s="93">
        <f t="shared" si="141"/>
        <v>0</v>
      </c>
      <c r="M289" s="93">
        <f t="shared" si="141"/>
        <v>0</v>
      </c>
      <c r="N289" s="93">
        <f t="shared" si="141"/>
        <v>0</v>
      </c>
      <c r="O289" s="93">
        <f t="shared" si="141"/>
        <v>0</v>
      </c>
      <c r="P289" s="93">
        <f t="shared" si="141"/>
        <v>0</v>
      </c>
      <c r="Q289" s="93">
        <f t="shared" si="141"/>
        <v>0</v>
      </c>
      <c r="R289" s="93">
        <f t="shared" si="141"/>
        <v>0</v>
      </c>
    </row>
    <row r="290" spans="1:18" s="24" customFormat="1" ht="38.25" hidden="1">
      <c r="A290" s="17"/>
      <c r="B290" s="5"/>
      <c r="C290" s="80" t="s">
        <v>346</v>
      </c>
      <c r="D290" s="40"/>
      <c r="E290" s="83" t="s">
        <v>132</v>
      </c>
      <c r="F290" s="77">
        <f>F291+F294</f>
        <v>2000</v>
      </c>
      <c r="G290" s="77">
        <f aca="true" t="shared" si="142" ref="G290:R290">G291+G294</f>
        <v>2000</v>
      </c>
      <c r="H290" s="77">
        <f t="shared" si="142"/>
        <v>0</v>
      </c>
      <c r="I290" s="77">
        <f t="shared" si="142"/>
        <v>0</v>
      </c>
      <c r="J290" s="77">
        <f t="shared" si="142"/>
        <v>0</v>
      </c>
      <c r="K290" s="77">
        <f t="shared" si="142"/>
        <v>0</v>
      </c>
      <c r="L290" s="77">
        <f t="shared" si="142"/>
        <v>0</v>
      </c>
      <c r="M290" s="77">
        <f t="shared" si="142"/>
        <v>0</v>
      </c>
      <c r="N290" s="77">
        <f t="shared" si="142"/>
        <v>0</v>
      </c>
      <c r="O290" s="77">
        <f t="shared" si="142"/>
        <v>0</v>
      </c>
      <c r="P290" s="77">
        <f t="shared" si="142"/>
        <v>0</v>
      </c>
      <c r="Q290" s="77">
        <f t="shared" si="142"/>
        <v>0</v>
      </c>
      <c r="R290" s="77">
        <f t="shared" si="142"/>
        <v>0</v>
      </c>
    </row>
    <row r="291" spans="1:18" s="24" customFormat="1" ht="51" hidden="1">
      <c r="A291" s="17"/>
      <c r="B291" s="5"/>
      <c r="C291" s="104" t="s">
        <v>354</v>
      </c>
      <c r="D291" s="105"/>
      <c r="E291" s="103" t="s">
        <v>583</v>
      </c>
      <c r="F291" s="77">
        <f>F292</f>
        <v>1000</v>
      </c>
      <c r="G291" s="77">
        <f t="shared" si="141"/>
        <v>1000</v>
      </c>
      <c r="H291" s="93">
        <f t="shared" si="141"/>
        <v>0</v>
      </c>
      <c r="I291" s="93">
        <f t="shared" si="141"/>
        <v>0</v>
      </c>
      <c r="J291" s="93">
        <f t="shared" si="141"/>
        <v>0</v>
      </c>
      <c r="K291" s="93">
        <f t="shared" si="141"/>
        <v>0</v>
      </c>
      <c r="L291" s="93">
        <f t="shared" si="141"/>
        <v>0</v>
      </c>
      <c r="M291" s="93">
        <f t="shared" si="141"/>
        <v>0</v>
      </c>
      <c r="N291" s="93">
        <f t="shared" si="141"/>
        <v>0</v>
      </c>
      <c r="O291" s="93">
        <f t="shared" si="141"/>
        <v>0</v>
      </c>
      <c r="P291" s="93">
        <f t="shared" si="141"/>
        <v>0</v>
      </c>
      <c r="Q291" s="93">
        <f t="shared" si="141"/>
        <v>0</v>
      </c>
      <c r="R291" s="93">
        <f t="shared" si="141"/>
        <v>0</v>
      </c>
    </row>
    <row r="292" spans="1:18" s="24" customFormat="1" ht="51" hidden="1">
      <c r="A292" s="17"/>
      <c r="B292" s="5"/>
      <c r="C292" s="104" t="s">
        <v>355</v>
      </c>
      <c r="D292" s="105"/>
      <c r="E292" s="103" t="s">
        <v>557</v>
      </c>
      <c r="F292" s="77">
        <f>F293</f>
        <v>1000</v>
      </c>
      <c r="G292" s="77">
        <f t="shared" si="141"/>
        <v>1000</v>
      </c>
      <c r="H292" s="93">
        <f t="shared" si="141"/>
        <v>0</v>
      </c>
      <c r="I292" s="93">
        <f t="shared" si="141"/>
        <v>0</v>
      </c>
      <c r="J292" s="93">
        <f t="shared" si="141"/>
        <v>0</v>
      </c>
      <c r="K292" s="93">
        <f t="shared" si="141"/>
        <v>0</v>
      </c>
      <c r="L292" s="93">
        <f t="shared" si="141"/>
        <v>0</v>
      </c>
      <c r="M292" s="93">
        <f t="shared" si="141"/>
        <v>0</v>
      </c>
      <c r="N292" s="93">
        <f t="shared" si="141"/>
        <v>0</v>
      </c>
      <c r="O292" s="93">
        <f t="shared" si="141"/>
        <v>0</v>
      </c>
      <c r="P292" s="93">
        <f t="shared" si="141"/>
        <v>0</v>
      </c>
      <c r="Q292" s="93">
        <f t="shared" si="141"/>
        <v>0</v>
      </c>
      <c r="R292" s="93">
        <f t="shared" si="141"/>
        <v>0</v>
      </c>
    </row>
    <row r="293" spans="1:18" s="24" customFormat="1" ht="38.25" hidden="1">
      <c r="A293" s="17"/>
      <c r="B293" s="5"/>
      <c r="C293" s="104"/>
      <c r="D293" s="105" t="s">
        <v>10</v>
      </c>
      <c r="E293" s="107" t="s">
        <v>99</v>
      </c>
      <c r="F293" s="77">
        <v>1000</v>
      </c>
      <c r="G293" s="91">
        <f>F293+SUM(H293:R293)</f>
        <v>1000</v>
      </c>
      <c r="H293" s="93"/>
      <c r="I293" s="93"/>
      <c r="J293" s="93"/>
      <c r="K293" s="93"/>
      <c r="L293" s="93"/>
      <c r="M293" s="129"/>
      <c r="N293" s="93"/>
      <c r="O293" s="182"/>
      <c r="P293" s="93"/>
      <c r="Q293" s="93"/>
      <c r="R293" s="93"/>
    </row>
    <row r="294" spans="1:18" s="24" customFormat="1" ht="51" hidden="1">
      <c r="A294" s="17"/>
      <c r="B294" s="5"/>
      <c r="C294" s="65" t="s">
        <v>558</v>
      </c>
      <c r="D294" s="40"/>
      <c r="E294" s="81" t="s">
        <v>586</v>
      </c>
      <c r="F294" s="77">
        <f>F295</f>
        <v>1000</v>
      </c>
      <c r="G294" s="77">
        <f aca="true" t="shared" si="143" ref="G294:R295">G295</f>
        <v>1000</v>
      </c>
      <c r="H294" s="93">
        <f t="shared" si="143"/>
        <v>0</v>
      </c>
      <c r="I294" s="93">
        <f t="shared" si="143"/>
        <v>0</v>
      </c>
      <c r="J294" s="93">
        <f t="shared" si="143"/>
        <v>0</v>
      </c>
      <c r="K294" s="93">
        <f t="shared" si="143"/>
        <v>0</v>
      </c>
      <c r="L294" s="93">
        <f t="shared" si="143"/>
        <v>0</v>
      </c>
      <c r="M294" s="93">
        <f t="shared" si="143"/>
        <v>0</v>
      </c>
      <c r="N294" s="93">
        <f t="shared" si="143"/>
        <v>0</v>
      </c>
      <c r="O294" s="93">
        <f t="shared" si="143"/>
        <v>0</v>
      </c>
      <c r="P294" s="93">
        <f t="shared" si="143"/>
        <v>0</v>
      </c>
      <c r="Q294" s="93">
        <f t="shared" si="143"/>
        <v>0</v>
      </c>
      <c r="R294" s="93">
        <f t="shared" si="143"/>
        <v>0</v>
      </c>
    </row>
    <row r="295" spans="1:18" s="24" customFormat="1" ht="51" hidden="1">
      <c r="A295" s="17"/>
      <c r="B295" s="5"/>
      <c r="C295" s="65" t="s">
        <v>559</v>
      </c>
      <c r="D295" s="40"/>
      <c r="E295" s="81" t="s">
        <v>557</v>
      </c>
      <c r="F295" s="77">
        <f>F296</f>
        <v>1000</v>
      </c>
      <c r="G295" s="77">
        <f t="shared" si="143"/>
        <v>1000</v>
      </c>
      <c r="H295" s="93">
        <f t="shared" si="143"/>
        <v>0</v>
      </c>
      <c r="I295" s="93">
        <f t="shared" si="143"/>
        <v>0</v>
      </c>
      <c r="J295" s="93">
        <f t="shared" si="143"/>
        <v>0</v>
      </c>
      <c r="K295" s="93">
        <f t="shared" si="143"/>
        <v>0</v>
      </c>
      <c r="L295" s="93">
        <f t="shared" si="143"/>
        <v>0</v>
      </c>
      <c r="M295" s="93">
        <f t="shared" si="143"/>
        <v>0</v>
      </c>
      <c r="N295" s="93">
        <f t="shared" si="143"/>
        <v>0</v>
      </c>
      <c r="O295" s="93">
        <f t="shared" si="143"/>
        <v>0</v>
      </c>
      <c r="P295" s="93">
        <f t="shared" si="143"/>
        <v>0</v>
      </c>
      <c r="Q295" s="93">
        <f t="shared" si="143"/>
        <v>0</v>
      </c>
      <c r="R295" s="93">
        <f t="shared" si="143"/>
        <v>0</v>
      </c>
    </row>
    <row r="296" spans="1:18" s="24" customFormat="1" ht="38.25" hidden="1">
      <c r="A296" s="17"/>
      <c r="B296" s="5"/>
      <c r="C296" s="65"/>
      <c r="D296" s="40" t="s">
        <v>10</v>
      </c>
      <c r="E296" s="107" t="s">
        <v>99</v>
      </c>
      <c r="F296" s="77">
        <v>1000</v>
      </c>
      <c r="G296" s="91">
        <f>F296+SUM(H296:R296)</f>
        <v>1000</v>
      </c>
      <c r="H296" s="93"/>
      <c r="I296" s="93"/>
      <c r="J296" s="93"/>
      <c r="K296" s="93"/>
      <c r="L296" s="93"/>
      <c r="M296" s="129"/>
      <c r="N296" s="93"/>
      <c r="O296" s="182"/>
      <c r="P296" s="93"/>
      <c r="Q296" s="93"/>
      <c r="R296" s="93"/>
    </row>
    <row r="297" spans="1:18" s="23" customFormat="1" ht="38.25" hidden="1">
      <c r="A297" s="5"/>
      <c r="B297" s="5"/>
      <c r="C297" s="62" t="s">
        <v>364</v>
      </c>
      <c r="D297" s="11"/>
      <c r="E297" s="82" t="s">
        <v>134</v>
      </c>
      <c r="F297" s="93">
        <f>F298</f>
        <v>37534.2</v>
      </c>
      <c r="G297" s="93">
        <f aca="true" t="shared" si="144" ref="G297:R297">G298</f>
        <v>37534.2</v>
      </c>
      <c r="H297" s="71">
        <f t="shared" si="144"/>
        <v>0</v>
      </c>
      <c r="I297" s="71">
        <f t="shared" si="144"/>
        <v>0</v>
      </c>
      <c r="J297" s="71">
        <f t="shared" si="144"/>
        <v>0</v>
      </c>
      <c r="K297" s="71">
        <f t="shared" si="144"/>
        <v>0</v>
      </c>
      <c r="L297" s="71">
        <f t="shared" si="144"/>
        <v>0</v>
      </c>
      <c r="M297" s="75">
        <f t="shared" si="144"/>
        <v>0</v>
      </c>
      <c r="N297" s="71">
        <f t="shared" si="144"/>
        <v>0</v>
      </c>
      <c r="O297" s="49">
        <f t="shared" si="144"/>
        <v>0</v>
      </c>
      <c r="P297" s="71">
        <f t="shared" si="144"/>
        <v>0</v>
      </c>
      <c r="Q297" s="71">
        <f t="shared" si="144"/>
        <v>0</v>
      </c>
      <c r="R297" s="71">
        <f t="shared" si="144"/>
        <v>0</v>
      </c>
    </row>
    <row r="298" spans="1:18" s="23" customFormat="1" ht="25.5" hidden="1">
      <c r="A298" s="5"/>
      <c r="B298" s="5"/>
      <c r="C298" s="80" t="s">
        <v>365</v>
      </c>
      <c r="D298" s="40"/>
      <c r="E298" s="83" t="s">
        <v>135</v>
      </c>
      <c r="F298" s="77">
        <f>F299+F302+F307</f>
        <v>37534.2</v>
      </c>
      <c r="G298" s="77">
        <f aca="true" t="shared" si="145" ref="G298:R298">G299+G302+G307</f>
        <v>37534.2</v>
      </c>
      <c r="H298" s="67">
        <f t="shared" si="145"/>
        <v>0</v>
      </c>
      <c r="I298" s="67">
        <f t="shared" si="145"/>
        <v>0</v>
      </c>
      <c r="J298" s="67">
        <f t="shared" si="145"/>
        <v>0</v>
      </c>
      <c r="K298" s="67">
        <f t="shared" si="145"/>
        <v>0</v>
      </c>
      <c r="L298" s="67">
        <f t="shared" si="145"/>
        <v>0</v>
      </c>
      <c r="M298" s="69">
        <f t="shared" si="145"/>
        <v>0</v>
      </c>
      <c r="N298" s="67">
        <f t="shared" si="145"/>
        <v>0</v>
      </c>
      <c r="O298" s="50">
        <f t="shared" si="145"/>
        <v>0</v>
      </c>
      <c r="P298" s="67">
        <f t="shared" si="145"/>
        <v>0</v>
      </c>
      <c r="Q298" s="67">
        <f t="shared" si="145"/>
        <v>0</v>
      </c>
      <c r="R298" s="67">
        <f t="shared" si="145"/>
        <v>0</v>
      </c>
    </row>
    <row r="299" spans="1:19" s="23" customFormat="1" ht="38.25" hidden="1">
      <c r="A299" s="17"/>
      <c r="B299" s="17"/>
      <c r="C299" s="65" t="s">
        <v>366</v>
      </c>
      <c r="D299" s="40"/>
      <c r="E299" s="81" t="s">
        <v>367</v>
      </c>
      <c r="F299" s="77">
        <f>F300</f>
        <v>34502.2</v>
      </c>
      <c r="G299" s="77">
        <f aca="true" t="shared" si="146" ref="G299:R300">G300</f>
        <v>34502.2</v>
      </c>
      <c r="H299" s="67">
        <f t="shared" si="146"/>
        <v>0</v>
      </c>
      <c r="I299" s="67">
        <f t="shared" si="146"/>
        <v>0</v>
      </c>
      <c r="J299" s="67">
        <f t="shared" si="146"/>
        <v>0</v>
      </c>
      <c r="K299" s="67">
        <f t="shared" si="146"/>
        <v>0</v>
      </c>
      <c r="L299" s="67">
        <f t="shared" si="146"/>
        <v>0</v>
      </c>
      <c r="M299" s="69">
        <f t="shared" si="146"/>
        <v>0</v>
      </c>
      <c r="N299" s="67">
        <f t="shared" si="146"/>
        <v>0</v>
      </c>
      <c r="O299" s="50">
        <f t="shared" si="146"/>
        <v>0</v>
      </c>
      <c r="P299" s="67">
        <f t="shared" si="146"/>
        <v>0</v>
      </c>
      <c r="Q299" s="67">
        <f t="shared" si="146"/>
        <v>0</v>
      </c>
      <c r="R299" s="67">
        <f t="shared" si="146"/>
        <v>0</v>
      </c>
      <c r="S299" s="24"/>
    </row>
    <row r="300" spans="1:18" s="23" customFormat="1" ht="38.25" hidden="1">
      <c r="A300" s="17"/>
      <c r="B300" s="17"/>
      <c r="C300" s="65" t="s">
        <v>560</v>
      </c>
      <c r="D300" s="40"/>
      <c r="E300" s="81" t="s">
        <v>561</v>
      </c>
      <c r="F300" s="77">
        <f>F301</f>
        <v>34502.2</v>
      </c>
      <c r="G300" s="77">
        <f t="shared" si="146"/>
        <v>34502.2</v>
      </c>
      <c r="H300" s="67">
        <f t="shared" si="146"/>
        <v>0</v>
      </c>
      <c r="I300" s="67">
        <f t="shared" si="146"/>
        <v>0</v>
      </c>
      <c r="J300" s="67">
        <f t="shared" si="146"/>
        <v>0</v>
      </c>
      <c r="K300" s="67">
        <f t="shared" si="146"/>
        <v>0</v>
      </c>
      <c r="L300" s="67">
        <f t="shared" si="146"/>
        <v>0</v>
      </c>
      <c r="M300" s="69">
        <f t="shared" si="146"/>
        <v>0</v>
      </c>
      <c r="N300" s="67">
        <f t="shared" si="146"/>
        <v>0</v>
      </c>
      <c r="O300" s="50">
        <f t="shared" si="146"/>
        <v>0</v>
      </c>
      <c r="P300" s="67">
        <f t="shared" si="146"/>
        <v>0</v>
      </c>
      <c r="Q300" s="67">
        <f t="shared" si="146"/>
        <v>0</v>
      </c>
      <c r="R300" s="67">
        <f t="shared" si="146"/>
        <v>0</v>
      </c>
    </row>
    <row r="301" spans="1:18" s="23" customFormat="1" ht="25.5" hidden="1">
      <c r="A301" s="5"/>
      <c r="B301" s="5"/>
      <c r="C301" s="65"/>
      <c r="D301" s="40" t="s">
        <v>3</v>
      </c>
      <c r="E301" s="66" t="s">
        <v>95</v>
      </c>
      <c r="F301" s="77">
        <v>34502.2</v>
      </c>
      <c r="G301" s="91">
        <f>F301+SUM(H301:R301)</f>
        <v>34502.2</v>
      </c>
      <c r="H301" s="67"/>
      <c r="I301" s="67"/>
      <c r="J301" s="67"/>
      <c r="K301" s="67"/>
      <c r="L301" s="67"/>
      <c r="M301" s="69"/>
      <c r="N301" s="67"/>
      <c r="O301" s="50"/>
      <c r="P301" s="67"/>
      <c r="Q301" s="67"/>
      <c r="R301" s="67"/>
    </row>
    <row r="302" spans="1:18" s="23" customFormat="1" ht="25.5" hidden="1">
      <c r="A302" s="5"/>
      <c r="B302" s="5"/>
      <c r="C302" s="65" t="s">
        <v>368</v>
      </c>
      <c r="D302" s="40"/>
      <c r="E302" s="81" t="s">
        <v>369</v>
      </c>
      <c r="F302" s="77">
        <f>F303+F305</f>
        <v>3032</v>
      </c>
      <c r="G302" s="77">
        <f aca="true" t="shared" si="147" ref="G302:R302">G303+G305</f>
        <v>3032</v>
      </c>
      <c r="H302" s="77">
        <f t="shared" si="147"/>
        <v>0</v>
      </c>
      <c r="I302" s="77">
        <f t="shared" si="147"/>
        <v>0</v>
      </c>
      <c r="J302" s="77">
        <f t="shared" si="147"/>
        <v>0</v>
      </c>
      <c r="K302" s="77">
        <f t="shared" si="147"/>
        <v>0</v>
      </c>
      <c r="L302" s="77">
        <f t="shared" si="147"/>
        <v>0</v>
      </c>
      <c r="M302" s="94">
        <f t="shared" si="147"/>
        <v>0</v>
      </c>
      <c r="N302" s="77">
        <f t="shared" si="147"/>
        <v>0</v>
      </c>
      <c r="O302" s="113">
        <f t="shared" si="147"/>
        <v>0</v>
      </c>
      <c r="P302" s="77">
        <f t="shared" si="147"/>
        <v>0</v>
      </c>
      <c r="Q302" s="77">
        <f t="shared" si="147"/>
        <v>0</v>
      </c>
      <c r="R302" s="77">
        <f t="shared" si="147"/>
        <v>0</v>
      </c>
    </row>
    <row r="303" spans="1:18" s="23" customFormat="1" ht="51" hidden="1">
      <c r="A303" s="5"/>
      <c r="B303" s="5"/>
      <c r="C303" s="65" t="s">
        <v>562</v>
      </c>
      <c r="D303" s="40"/>
      <c r="E303" s="81" t="s">
        <v>563</v>
      </c>
      <c r="F303" s="77">
        <f>F304</f>
        <v>3032</v>
      </c>
      <c r="G303" s="77">
        <f aca="true" t="shared" si="148" ref="G303:R303">G304</f>
        <v>3032</v>
      </c>
      <c r="H303" s="67">
        <f t="shared" si="148"/>
        <v>0</v>
      </c>
      <c r="I303" s="67">
        <f t="shared" si="148"/>
        <v>0</v>
      </c>
      <c r="J303" s="67">
        <f t="shared" si="148"/>
        <v>0</v>
      </c>
      <c r="K303" s="67">
        <f t="shared" si="148"/>
        <v>0</v>
      </c>
      <c r="L303" s="67">
        <f t="shared" si="148"/>
        <v>0</v>
      </c>
      <c r="M303" s="69">
        <f t="shared" si="148"/>
        <v>0</v>
      </c>
      <c r="N303" s="67">
        <f t="shared" si="148"/>
        <v>0</v>
      </c>
      <c r="O303" s="50">
        <f t="shared" si="148"/>
        <v>0</v>
      </c>
      <c r="P303" s="67">
        <f t="shared" si="148"/>
        <v>0</v>
      </c>
      <c r="Q303" s="67">
        <f t="shared" si="148"/>
        <v>0</v>
      </c>
      <c r="R303" s="67">
        <f t="shared" si="148"/>
        <v>0</v>
      </c>
    </row>
    <row r="304" spans="1:18" s="23" customFormat="1" ht="25.5" hidden="1">
      <c r="A304" s="5"/>
      <c r="B304" s="5"/>
      <c r="C304" s="65"/>
      <c r="D304" s="40" t="s">
        <v>3</v>
      </c>
      <c r="E304" s="66" t="s">
        <v>95</v>
      </c>
      <c r="F304" s="77">
        <v>3032</v>
      </c>
      <c r="G304" s="91">
        <f>F304+SUM(H304:R304)</f>
        <v>3032</v>
      </c>
      <c r="H304" s="67"/>
      <c r="I304" s="67"/>
      <c r="J304" s="68"/>
      <c r="K304" s="68"/>
      <c r="L304" s="67"/>
      <c r="M304" s="69"/>
      <c r="N304" s="67"/>
      <c r="O304" s="50"/>
      <c r="P304" s="67"/>
      <c r="Q304" s="67"/>
      <c r="R304" s="67"/>
    </row>
    <row r="305" spans="1:18" s="23" customFormat="1" ht="63.75" hidden="1">
      <c r="A305" s="5"/>
      <c r="B305" s="5"/>
      <c r="C305" s="65" t="s">
        <v>504</v>
      </c>
      <c r="D305" s="40"/>
      <c r="E305" s="66" t="s">
        <v>505</v>
      </c>
      <c r="F305" s="77">
        <f>F306</f>
        <v>0</v>
      </c>
      <c r="G305" s="77">
        <f aca="true" t="shared" si="149" ref="G305:R305">G306</f>
        <v>0</v>
      </c>
      <c r="H305" s="77">
        <f t="shared" si="149"/>
        <v>0</v>
      </c>
      <c r="I305" s="77">
        <f t="shared" si="149"/>
        <v>0</v>
      </c>
      <c r="J305" s="77">
        <f t="shared" si="149"/>
        <v>0</v>
      </c>
      <c r="K305" s="77">
        <f t="shared" si="149"/>
        <v>0</v>
      </c>
      <c r="L305" s="77">
        <f t="shared" si="149"/>
        <v>0</v>
      </c>
      <c r="M305" s="94">
        <f t="shared" si="149"/>
        <v>0</v>
      </c>
      <c r="N305" s="77">
        <f t="shared" si="149"/>
        <v>0</v>
      </c>
      <c r="O305" s="113">
        <f t="shared" si="149"/>
        <v>0</v>
      </c>
      <c r="P305" s="77">
        <f t="shared" si="149"/>
        <v>0</v>
      </c>
      <c r="Q305" s="77">
        <f t="shared" si="149"/>
        <v>0</v>
      </c>
      <c r="R305" s="77">
        <f t="shared" si="149"/>
        <v>0</v>
      </c>
    </row>
    <row r="306" spans="1:18" s="23" customFormat="1" ht="25.5" hidden="1">
      <c r="A306" s="5"/>
      <c r="B306" s="5"/>
      <c r="C306" s="65"/>
      <c r="D306" s="40" t="s">
        <v>3</v>
      </c>
      <c r="E306" s="66" t="s">
        <v>95</v>
      </c>
      <c r="F306" s="77"/>
      <c r="G306" s="91">
        <f>F306+SUM(H306:R306)</f>
        <v>0</v>
      </c>
      <c r="H306" s="67"/>
      <c r="I306" s="67"/>
      <c r="J306" s="68"/>
      <c r="K306" s="68"/>
      <c r="L306" s="67"/>
      <c r="M306" s="69"/>
      <c r="N306" s="67"/>
      <c r="O306" s="50"/>
      <c r="P306" s="67"/>
      <c r="Q306" s="67"/>
      <c r="R306" s="67"/>
    </row>
    <row r="307" spans="1:18" s="23" customFormat="1" ht="38.25" hidden="1">
      <c r="A307" s="5"/>
      <c r="B307" s="5"/>
      <c r="C307" s="65" t="s">
        <v>370</v>
      </c>
      <c r="D307" s="40"/>
      <c r="E307" s="81" t="s">
        <v>372</v>
      </c>
      <c r="F307" s="91">
        <f>F308</f>
        <v>0</v>
      </c>
      <c r="G307" s="91">
        <f aca="true" t="shared" si="150" ref="G307:R308">G308</f>
        <v>0</v>
      </c>
      <c r="H307" s="63">
        <f t="shared" si="150"/>
        <v>0</v>
      </c>
      <c r="I307" s="63">
        <f t="shared" si="150"/>
        <v>0</v>
      </c>
      <c r="J307" s="63">
        <f t="shared" si="150"/>
        <v>0</v>
      </c>
      <c r="K307" s="63">
        <f t="shared" si="150"/>
        <v>0</v>
      </c>
      <c r="L307" s="63">
        <f t="shared" si="150"/>
        <v>0</v>
      </c>
      <c r="M307" s="76">
        <f t="shared" si="150"/>
        <v>0</v>
      </c>
      <c r="N307" s="63">
        <f t="shared" si="150"/>
        <v>0</v>
      </c>
      <c r="O307" s="189">
        <f t="shared" si="150"/>
        <v>0</v>
      </c>
      <c r="P307" s="63">
        <f t="shared" si="150"/>
        <v>0</v>
      </c>
      <c r="Q307" s="63">
        <f t="shared" si="150"/>
        <v>0</v>
      </c>
      <c r="R307" s="63">
        <f t="shared" si="150"/>
        <v>0</v>
      </c>
    </row>
    <row r="308" spans="1:18" s="23" customFormat="1" ht="38.25" hidden="1">
      <c r="A308" s="5"/>
      <c r="B308" s="5"/>
      <c r="C308" s="65" t="s">
        <v>371</v>
      </c>
      <c r="D308" s="40"/>
      <c r="E308" s="81" t="s">
        <v>353</v>
      </c>
      <c r="F308" s="91">
        <f>F309</f>
        <v>0</v>
      </c>
      <c r="G308" s="91">
        <f t="shared" si="150"/>
        <v>0</v>
      </c>
      <c r="H308" s="63">
        <f t="shared" si="150"/>
        <v>0</v>
      </c>
      <c r="I308" s="63">
        <f t="shared" si="150"/>
        <v>0</v>
      </c>
      <c r="J308" s="63">
        <f t="shared" si="150"/>
        <v>0</v>
      </c>
      <c r="K308" s="63">
        <f t="shared" si="150"/>
        <v>0</v>
      </c>
      <c r="L308" s="63">
        <f t="shared" si="150"/>
        <v>0</v>
      </c>
      <c r="M308" s="76">
        <f t="shared" si="150"/>
        <v>0</v>
      </c>
      <c r="N308" s="63">
        <f t="shared" si="150"/>
        <v>0</v>
      </c>
      <c r="O308" s="189">
        <f t="shared" si="150"/>
        <v>0</v>
      </c>
      <c r="P308" s="63">
        <f t="shared" si="150"/>
        <v>0</v>
      </c>
      <c r="Q308" s="63">
        <f t="shared" si="150"/>
        <v>0</v>
      </c>
      <c r="R308" s="63">
        <f t="shared" si="150"/>
        <v>0</v>
      </c>
    </row>
    <row r="309" spans="1:18" s="23" customFormat="1" ht="25.5" hidden="1">
      <c r="A309" s="5"/>
      <c r="B309" s="5"/>
      <c r="C309" s="65"/>
      <c r="D309" s="40" t="s">
        <v>3</v>
      </c>
      <c r="E309" s="66" t="s">
        <v>95</v>
      </c>
      <c r="F309" s="91"/>
      <c r="G309" s="91">
        <f>F309+SUM(H309:R309)</f>
        <v>0</v>
      </c>
      <c r="H309" s="63"/>
      <c r="I309" s="63"/>
      <c r="J309" s="64"/>
      <c r="K309" s="64"/>
      <c r="L309" s="63"/>
      <c r="M309" s="76"/>
      <c r="N309" s="63"/>
      <c r="O309" s="189"/>
      <c r="P309" s="63"/>
      <c r="Q309" s="63"/>
      <c r="R309" s="63"/>
    </row>
    <row r="310" spans="1:18" s="23" customFormat="1" ht="51" hidden="1">
      <c r="A310" s="5"/>
      <c r="B310" s="5"/>
      <c r="C310" s="62" t="s">
        <v>512</v>
      </c>
      <c r="D310" s="11"/>
      <c r="E310" s="111" t="s">
        <v>582</v>
      </c>
      <c r="F310" s="92">
        <f>F311</f>
        <v>1404.4</v>
      </c>
      <c r="G310" s="92">
        <f aca="true" t="shared" si="151" ref="G310:R310">G311</f>
        <v>1404.4</v>
      </c>
      <c r="H310" s="92">
        <f t="shared" si="151"/>
        <v>0</v>
      </c>
      <c r="I310" s="92">
        <f t="shared" si="151"/>
        <v>0</v>
      </c>
      <c r="J310" s="92">
        <f t="shared" si="151"/>
        <v>0</v>
      </c>
      <c r="K310" s="92">
        <f t="shared" si="151"/>
        <v>0</v>
      </c>
      <c r="L310" s="92">
        <f t="shared" si="151"/>
        <v>0</v>
      </c>
      <c r="M310" s="153">
        <f t="shared" si="151"/>
        <v>0</v>
      </c>
      <c r="N310" s="92">
        <f t="shared" si="151"/>
        <v>0</v>
      </c>
      <c r="O310" s="185">
        <f t="shared" si="151"/>
        <v>0</v>
      </c>
      <c r="P310" s="92">
        <f t="shared" si="151"/>
        <v>0</v>
      </c>
      <c r="Q310" s="92">
        <f t="shared" si="151"/>
        <v>0</v>
      </c>
      <c r="R310" s="92">
        <f t="shared" si="151"/>
        <v>0</v>
      </c>
    </row>
    <row r="311" spans="1:18" s="23" customFormat="1" ht="38.25" hidden="1">
      <c r="A311" s="5"/>
      <c r="B311" s="5"/>
      <c r="C311" s="65" t="s">
        <v>518</v>
      </c>
      <c r="D311" s="40"/>
      <c r="E311" s="66" t="s">
        <v>584</v>
      </c>
      <c r="F311" s="91">
        <f>F312+F314</f>
        <v>1404.4</v>
      </c>
      <c r="G311" s="91">
        <f aca="true" t="shared" si="152" ref="G311:R311">G312+G314</f>
        <v>1404.4</v>
      </c>
      <c r="H311" s="91">
        <f t="shared" si="152"/>
        <v>0</v>
      </c>
      <c r="I311" s="91">
        <f t="shared" si="152"/>
        <v>0</v>
      </c>
      <c r="J311" s="91">
        <f t="shared" si="152"/>
        <v>0</v>
      </c>
      <c r="K311" s="91">
        <f t="shared" si="152"/>
        <v>0</v>
      </c>
      <c r="L311" s="91">
        <f t="shared" si="152"/>
        <v>0</v>
      </c>
      <c r="M311" s="131">
        <f t="shared" si="152"/>
        <v>0</v>
      </c>
      <c r="N311" s="91">
        <f t="shared" si="152"/>
        <v>0</v>
      </c>
      <c r="O311" s="186">
        <f t="shared" si="152"/>
        <v>0</v>
      </c>
      <c r="P311" s="91">
        <f t="shared" si="152"/>
        <v>0</v>
      </c>
      <c r="Q311" s="91">
        <f t="shared" si="152"/>
        <v>0</v>
      </c>
      <c r="R311" s="91">
        <f t="shared" si="152"/>
        <v>0</v>
      </c>
    </row>
    <row r="312" spans="1:18" s="23" customFormat="1" ht="25.5" hidden="1">
      <c r="A312" s="5"/>
      <c r="B312" s="5"/>
      <c r="C312" s="65" t="s">
        <v>519</v>
      </c>
      <c r="D312" s="40"/>
      <c r="E312" s="66" t="s">
        <v>585</v>
      </c>
      <c r="F312" s="91">
        <f>F313</f>
        <v>1404.4</v>
      </c>
      <c r="G312" s="91">
        <f aca="true" t="shared" si="153" ref="G312:R312">G313</f>
        <v>1404.4</v>
      </c>
      <c r="H312" s="91">
        <f t="shared" si="153"/>
        <v>0</v>
      </c>
      <c r="I312" s="91">
        <f t="shared" si="153"/>
        <v>0</v>
      </c>
      <c r="J312" s="91">
        <f t="shared" si="153"/>
        <v>0</v>
      </c>
      <c r="K312" s="91">
        <f t="shared" si="153"/>
        <v>0</v>
      </c>
      <c r="L312" s="91">
        <f t="shared" si="153"/>
        <v>0</v>
      </c>
      <c r="M312" s="131">
        <f t="shared" si="153"/>
        <v>0</v>
      </c>
      <c r="N312" s="91">
        <f t="shared" si="153"/>
        <v>0</v>
      </c>
      <c r="O312" s="186">
        <f t="shared" si="153"/>
        <v>0</v>
      </c>
      <c r="P312" s="91">
        <f t="shared" si="153"/>
        <v>0</v>
      </c>
      <c r="Q312" s="91">
        <f t="shared" si="153"/>
        <v>0</v>
      </c>
      <c r="R312" s="91">
        <f t="shared" si="153"/>
        <v>0</v>
      </c>
    </row>
    <row r="313" spans="1:18" s="23" customFormat="1" ht="25.5" hidden="1">
      <c r="A313" s="5"/>
      <c r="B313" s="5"/>
      <c r="C313" s="65"/>
      <c r="D313" s="40" t="s">
        <v>3</v>
      </c>
      <c r="E313" s="66" t="s">
        <v>95</v>
      </c>
      <c r="F313" s="91">
        <v>1404.4</v>
      </c>
      <c r="G313" s="91">
        <f>F313+SUM(H313:R313)</f>
        <v>1404.4</v>
      </c>
      <c r="H313" s="63"/>
      <c r="I313" s="63"/>
      <c r="J313" s="64"/>
      <c r="K313" s="64"/>
      <c r="L313" s="63"/>
      <c r="M313" s="76"/>
      <c r="N313" s="63"/>
      <c r="O313" s="189"/>
      <c r="P313" s="63"/>
      <c r="Q313" s="63"/>
      <c r="R313" s="63"/>
    </row>
    <row r="314" spans="1:18" s="23" customFormat="1" ht="25.5" hidden="1">
      <c r="A314" s="5"/>
      <c r="B314" s="5"/>
      <c r="C314" s="65" t="s">
        <v>520</v>
      </c>
      <c r="D314" s="40"/>
      <c r="E314" s="66" t="s">
        <v>585</v>
      </c>
      <c r="F314" s="91">
        <f>F315</f>
        <v>0</v>
      </c>
      <c r="G314" s="91">
        <f aca="true" t="shared" si="154" ref="G314:R314">G315</f>
        <v>0</v>
      </c>
      <c r="H314" s="91">
        <f t="shared" si="154"/>
        <v>0</v>
      </c>
      <c r="I314" s="91">
        <f t="shared" si="154"/>
        <v>0</v>
      </c>
      <c r="J314" s="91">
        <f t="shared" si="154"/>
        <v>0</v>
      </c>
      <c r="K314" s="91">
        <f t="shared" si="154"/>
        <v>0</v>
      </c>
      <c r="L314" s="91">
        <f t="shared" si="154"/>
        <v>0</v>
      </c>
      <c r="M314" s="131">
        <f t="shared" si="154"/>
        <v>0</v>
      </c>
      <c r="N314" s="91">
        <f t="shared" si="154"/>
        <v>0</v>
      </c>
      <c r="O314" s="186">
        <f t="shared" si="154"/>
        <v>0</v>
      </c>
      <c r="P314" s="91">
        <f t="shared" si="154"/>
        <v>0</v>
      </c>
      <c r="Q314" s="91">
        <f t="shared" si="154"/>
        <v>0</v>
      </c>
      <c r="R314" s="91">
        <f t="shared" si="154"/>
        <v>0</v>
      </c>
    </row>
    <row r="315" spans="1:18" s="23" customFormat="1" ht="25.5" hidden="1">
      <c r="A315" s="5"/>
      <c r="B315" s="5"/>
      <c r="C315" s="65"/>
      <c r="D315" s="40" t="s">
        <v>3</v>
      </c>
      <c r="E315" s="66" t="s">
        <v>95</v>
      </c>
      <c r="F315" s="91"/>
      <c r="G315" s="91">
        <f>F315+SUM(H315:R315)</f>
        <v>0</v>
      </c>
      <c r="H315" s="63"/>
      <c r="I315" s="63"/>
      <c r="J315" s="64"/>
      <c r="K315" s="64"/>
      <c r="L315" s="63"/>
      <c r="M315" s="76"/>
      <c r="N315" s="63"/>
      <c r="O315" s="189"/>
      <c r="P315" s="63"/>
      <c r="Q315" s="63"/>
      <c r="R315" s="63"/>
    </row>
    <row r="316" spans="1:18" s="24" customFormat="1" ht="12" hidden="1">
      <c r="A316" s="17"/>
      <c r="B316" s="5" t="s">
        <v>48</v>
      </c>
      <c r="C316" s="16"/>
      <c r="D316" s="5"/>
      <c r="E316" s="13" t="s">
        <v>49</v>
      </c>
      <c r="F316" s="118">
        <f>F317</f>
        <v>500</v>
      </c>
      <c r="G316" s="118">
        <f aca="true" t="shared" si="155" ref="G316:R320">G317</f>
        <v>500</v>
      </c>
      <c r="H316" s="25">
        <f t="shared" si="155"/>
        <v>0</v>
      </c>
      <c r="I316" s="25">
        <f t="shared" si="155"/>
        <v>0</v>
      </c>
      <c r="J316" s="25">
        <f t="shared" si="155"/>
        <v>0</v>
      </c>
      <c r="K316" s="25">
        <f t="shared" si="155"/>
        <v>0</v>
      </c>
      <c r="L316" s="25">
        <f t="shared" si="155"/>
        <v>0</v>
      </c>
      <c r="M316" s="156">
        <f t="shared" si="155"/>
        <v>0</v>
      </c>
      <c r="N316" s="25">
        <f t="shared" si="155"/>
        <v>0</v>
      </c>
      <c r="O316" s="187">
        <f t="shared" si="155"/>
        <v>0</v>
      </c>
      <c r="P316" s="25">
        <f t="shared" si="155"/>
        <v>0</v>
      </c>
      <c r="Q316" s="25">
        <f t="shared" si="155"/>
        <v>0</v>
      </c>
      <c r="R316" s="25">
        <f t="shared" si="155"/>
        <v>0</v>
      </c>
    </row>
    <row r="317" spans="1:18" s="24" customFormat="1" ht="51" hidden="1">
      <c r="A317" s="17"/>
      <c r="B317" s="5"/>
      <c r="C317" s="62" t="s">
        <v>172</v>
      </c>
      <c r="D317" s="11"/>
      <c r="E317" s="59" t="s">
        <v>107</v>
      </c>
      <c r="F317" s="93">
        <f>F318</f>
        <v>500</v>
      </c>
      <c r="G317" s="93">
        <f t="shared" si="155"/>
        <v>500</v>
      </c>
      <c r="H317" s="71">
        <f t="shared" si="155"/>
        <v>0</v>
      </c>
      <c r="I317" s="71">
        <f t="shared" si="155"/>
        <v>0</v>
      </c>
      <c r="J317" s="71">
        <f t="shared" si="155"/>
        <v>0</v>
      </c>
      <c r="K317" s="71">
        <f t="shared" si="155"/>
        <v>0</v>
      </c>
      <c r="L317" s="71">
        <f t="shared" si="155"/>
        <v>0</v>
      </c>
      <c r="M317" s="75">
        <f t="shared" si="155"/>
        <v>0</v>
      </c>
      <c r="N317" s="71">
        <f t="shared" si="155"/>
        <v>0</v>
      </c>
      <c r="O317" s="49">
        <f t="shared" si="155"/>
        <v>0</v>
      </c>
      <c r="P317" s="71">
        <f t="shared" si="155"/>
        <v>0</v>
      </c>
      <c r="Q317" s="71">
        <f t="shared" si="155"/>
        <v>0</v>
      </c>
      <c r="R317" s="71">
        <f t="shared" si="155"/>
        <v>0</v>
      </c>
    </row>
    <row r="318" spans="1:18" s="24" customFormat="1" ht="12.75" hidden="1">
      <c r="A318" s="17"/>
      <c r="B318" s="5"/>
      <c r="C318" s="80" t="s">
        <v>180</v>
      </c>
      <c r="D318" s="40"/>
      <c r="E318" s="60" t="s">
        <v>109</v>
      </c>
      <c r="F318" s="77">
        <f>F319+F322</f>
        <v>500</v>
      </c>
      <c r="G318" s="77">
        <f aca="true" t="shared" si="156" ref="G318:O318">G319+G322</f>
        <v>500</v>
      </c>
      <c r="H318" s="77">
        <f t="shared" si="156"/>
        <v>0</v>
      </c>
      <c r="I318" s="77">
        <f t="shared" si="156"/>
        <v>0</v>
      </c>
      <c r="J318" s="77">
        <f t="shared" si="156"/>
        <v>0</v>
      </c>
      <c r="K318" s="77">
        <f t="shared" si="156"/>
        <v>0</v>
      </c>
      <c r="L318" s="77">
        <f t="shared" si="156"/>
        <v>0</v>
      </c>
      <c r="M318" s="94">
        <f t="shared" si="156"/>
        <v>0</v>
      </c>
      <c r="N318" s="77">
        <f t="shared" si="156"/>
        <v>0</v>
      </c>
      <c r="O318" s="113">
        <f t="shared" si="156"/>
        <v>0</v>
      </c>
      <c r="P318" s="67">
        <f t="shared" si="155"/>
        <v>0</v>
      </c>
      <c r="Q318" s="67">
        <f t="shared" si="155"/>
        <v>0</v>
      </c>
      <c r="R318" s="67">
        <f t="shared" si="155"/>
        <v>0</v>
      </c>
    </row>
    <row r="319" spans="1:18" s="24" customFormat="1" ht="25.5" hidden="1">
      <c r="A319" s="17"/>
      <c r="B319" s="5"/>
      <c r="C319" s="65" t="s">
        <v>181</v>
      </c>
      <c r="D319" s="40"/>
      <c r="E319" s="56" t="s">
        <v>547</v>
      </c>
      <c r="F319" s="77">
        <f>F320</f>
        <v>500</v>
      </c>
      <c r="G319" s="77">
        <f t="shared" si="155"/>
        <v>500</v>
      </c>
      <c r="H319" s="67">
        <f t="shared" si="155"/>
        <v>0</v>
      </c>
      <c r="I319" s="67">
        <f t="shared" si="155"/>
        <v>0</v>
      </c>
      <c r="J319" s="67">
        <f t="shared" si="155"/>
        <v>0</v>
      </c>
      <c r="K319" s="67">
        <f t="shared" si="155"/>
        <v>0</v>
      </c>
      <c r="L319" s="67">
        <f t="shared" si="155"/>
        <v>0</v>
      </c>
      <c r="M319" s="69">
        <f t="shared" si="155"/>
        <v>0</v>
      </c>
      <c r="N319" s="67">
        <f t="shared" si="155"/>
        <v>0</v>
      </c>
      <c r="O319" s="50">
        <f t="shared" si="155"/>
        <v>0</v>
      </c>
      <c r="P319" s="67">
        <f t="shared" si="155"/>
        <v>0</v>
      </c>
      <c r="Q319" s="67">
        <f t="shared" si="155"/>
        <v>0</v>
      </c>
      <c r="R319" s="67">
        <f t="shared" si="155"/>
        <v>0</v>
      </c>
    </row>
    <row r="320" spans="1:18" s="24" customFormat="1" ht="25.5" hidden="1">
      <c r="A320" s="17"/>
      <c r="B320" s="5"/>
      <c r="C320" s="104" t="s">
        <v>182</v>
      </c>
      <c r="D320" s="40"/>
      <c r="E320" s="56" t="s">
        <v>150</v>
      </c>
      <c r="F320" s="77">
        <f>F321</f>
        <v>500</v>
      </c>
      <c r="G320" s="77">
        <f t="shared" si="155"/>
        <v>500</v>
      </c>
      <c r="H320" s="67">
        <f t="shared" si="155"/>
        <v>0</v>
      </c>
      <c r="I320" s="67">
        <f t="shared" si="155"/>
        <v>0</v>
      </c>
      <c r="J320" s="67">
        <f t="shared" si="155"/>
        <v>0</v>
      </c>
      <c r="K320" s="67">
        <f t="shared" si="155"/>
        <v>0</v>
      </c>
      <c r="L320" s="67">
        <f t="shared" si="155"/>
        <v>0</v>
      </c>
      <c r="M320" s="69">
        <f t="shared" si="155"/>
        <v>0</v>
      </c>
      <c r="N320" s="67">
        <f t="shared" si="155"/>
        <v>0</v>
      </c>
      <c r="O320" s="50">
        <f t="shared" si="155"/>
        <v>0</v>
      </c>
      <c r="P320" s="67">
        <f t="shared" si="155"/>
        <v>0</v>
      </c>
      <c r="Q320" s="67">
        <f t="shared" si="155"/>
        <v>0</v>
      </c>
      <c r="R320" s="67">
        <f t="shared" si="155"/>
        <v>0</v>
      </c>
    </row>
    <row r="321" spans="1:18" s="24" customFormat="1" ht="25.5" hidden="1">
      <c r="A321" s="17"/>
      <c r="B321" s="5"/>
      <c r="C321" s="65"/>
      <c r="D321" s="40" t="s">
        <v>3</v>
      </c>
      <c r="E321" s="66" t="s">
        <v>95</v>
      </c>
      <c r="F321" s="77">
        <v>500</v>
      </c>
      <c r="G321" s="91">
        <f>F321+SUM(H321:R321)</f>
        <v>500</v>
      </c>
      <c r="H321" s="67"/>
      <c r="I321" s="67"/>
      <c r="J321" s="68"/>
      <c r="K321" s="68"/>
      <c r="L321" s="67"/>
      <c r="M321" s="69"/>
      <c r="N321" s="67"/>
      <c r="O321" s="50"/>
      <c r="P321" s="67"/>
      <c r="Q321" s="67"/>
      <c r="R321" s="67"/>
    </row>
    <row r="322" spans="1:18" s="24" customFormat="1" ht="38.25" hidden="1">
      <c r="A322" s="17"/>
      <c r="B322" s="5"/>
      <c r="C322" s="65" t="s">
        <v>470</v>
      </c>
      <c r="D322" s="40"/>
      <c r="E322" s="66" t="s">
        <v>472</v>
      </c>
      <c r="F322" s="77">
        <f>F323</f>
        <v>0</v>
      </c>
      <c r="G322" s="77">
        <f aca="true" t="shared" si="157" ref="G322:R323">G323</f>
        <v>0</v>
      </c>
      <c r="H322" s="77">
        <f t="shared" si="157"/>
        <v>0</v>
      </c>
      <c r="I322" s="77">
        <f t="shared" si="157"/>
        <v>0</v>
      </c>
      <c r="J322" s="77">
        <f t="shared" si="157"/>
        <v>0</v>
      </c>
      <c r="K322" s="77">
        <f t="shared" si="157"/>
        <v>0</v>
      </c>
      <c r="L322" s="77">
        <f t="shared" si="157"/>
        <v>0</v>
      </c>
      <c r="M322" s="94">
        <f t="shared" si="157"/>
        <v>0</v>
      </c>
      <c r="N322" s="77">
        <f t="shared" si="157"/>
        <v>0</v>
      </c>
      <c r="O322" s="113">
        <f t="shared" si="157"/>
        <v>0</v>
      </c>
      <c r="P322" s="77">
        <f t="shared" si="157"/>
        <v>0</v>
      </c>
      <c r="Q322" s="77">
        <f t="shared" si="157"/>
        <v>0</v>
      </c>
      <c r="R322" s="77">
        <f t="shared" si="157"/>
        <v>0</v>
      </c>
    </row>
    <row r="323" spans="1:18" s="24" customFormat="1" ht="25.5" hidden="1">
      <c r="A323" s="17"/>
      <c r="B323" s="5"/>
      <c r="C323" s="65" t="s">
        <v>471</v>
      </c>
      <c r="D323" s="40"/>
      <c r="E323" s="66" t="s">
        <v>473</v>
      </c>
      <c r="F323" s="77">
        <f>F324</f>
        <v>0</v>
      </c>
      <c r="G323" s="77">
        <f t="shared" si="157"/>
        <v>0</v>
      </c>
      <c r="H323" s="77">
        <f t="shared" si="157"/>
        <v>0</v>
      </c>
      <c r="I323" s="77">
        <f t="shared" si="157"/>
        <v>0</v>
      </c>
      <c r="J323" s="77">
        <f t="shared" si="157"/>
        <v>0</v>
      </c>
      <c r="K323" s="77">
        <f t="shared" si="157"/>
        <v>0</v>
      </c>
      <c r="L323" s="77">
        <f t="shared" si="157"/>
        <v>0</v>
      </c>
      <c r="M323" s="94">
        <f t="shared" si="157"/>
        <v>0</v>
      </c>
      <c r="N323" s="77">
        <f t="shared" si="157"/>
        <v>0</v>
      </c>
      <c r="O323" s="113">
        <f t="shared" si="157"/>
        <v>0</v>
      </c>
      <c r="P323" s="67"/>
      <c r="Q323" s="67"/>
      <c r="R323" s="67"/>
    </row>
    <row r="324" spans="1:18" s="24" customFormat="1" ht="25.5" hidden="1">
      <c r="A324" s="17"/>
      <c r="B324" s="5"/>
      <c r="C324" s="65"/>
      <c r="D324" s="40" t="s">
        <v>3</v>
      </c>
      <c r="E324" s="66" t="s">
        <v>95</v>
      </c>
      <c r="F324" s="77"/>
      <c r="G324" s="91">
        <f>F324+SUM(H324:R324)</f>
        <v>0</v>
      </c>
      <c r="H324" s="67"/>
      <c r="I324" s="67"/>
      <c r="J324" s="68"/>
      <c r="K324" s="68"/>
      <c r="L324" s="67"/>
      <c r="M324" s="69"/>
      <c r="N324" s="67"/>
      <c r="O324" s="50"/>
      <c r="P324" s="67"/>
      <c r="Q324" s="67"/>
      <c r="R324" s="67"/>
    </row>
    <row r="325" spans="1:18" s="24" customFormat="1" ht="12">
      <c r="A325" s="5"/>
      <c r="B325" s="5" t="s">
        <v>58</v>
      </c>
      <c r="C325" s="5"/>
      <c r="D325" s="5"/>
      <c r="E325" s="13" t="s">
        <v>59</v>
      </c>
      <c r="F325" s="118">
        <f aca="true" t="shared" si="158" ref="F325:R325">F326+F345+F397+F369</f>
        <v>52210.4</v>
      </c>
      <c r="G325" s="118">
        <f t="shared" si="158"/>
        <v>52075.4</v>
      </c>
      <c r="H325" s="118">
        <f t="shared" si="158"/>
        <v>-135</v>
      </c>
      <c r="I325" s="118">
        <f t="shared" si="158"/>
        <v>0</v>
      </c>
      <c r="J325" s="118">
        <f t="shared" si="158"/>
        <v>0</v>
      </c>
      <c r="K325" s="118">
        <f t="shared" si="158"/>
        <v>0</v>
      </c>
      <c r="L325" s="118">
        <f t="shared" si="158"/>
        <v>0</v>
      </c>
      <c r="M325" s="120">
        <f t="shared" si="158"/>
        <v>0</v>
      </c>
      <c r="N325" s="118">
        <f t="shared" si="158"/>
        <v>0</v>
      </c>
      <c r="O325" s="183">
        <f t="shared" si="158"/>
        <v>0</v>
      </c>
      <c r="P325" s="118">
        <f t="shared" si="158"/>
        <v>0</v>
      </c>
      <c r="Q325" s="118">
        <f t="shared" si="158"/>
        <v>0</v>
      </c>
      <c r="R325" s="118">
        <f t="shared" si="158"/>
        <v>0</v>
      </c>
    </row>
    <row r="326" spans="1:18" s="24" customFormat="1" ht="12" hidden="1">
      <c r="A326" s="5"/>
      <c r="B326" s="5" t="s">
        <v>64</v>
      </c>
      <c r="C326" s="16"/>
      <c r="D326" s="5"/>
      <c r="E326" s="13" t="s">
        <v>65</v>
      </c>
      <c r="F326" s="118">
        <f>F327+F342+F337</f>
        <v>5966.1</v>
      </c>
      <c r="G326" s="118">
        <f aca="true" t="shared" si="159" ref="G326:R326">G327+G342+G337</f>
        <v>5966.1</v>
      </c>
      <c r="H326" s="118">
        <f t="shared" si="159"/>
        <v>0</v>
      </c>
      <c r="I326" s="118">
        <f t="shared" si="159"/>
        <v>0</v>
      </c>
      <c r="J326" s="118">
        <f t="shared" si="159"/>
        <v>0</v>
      </c>
      <c r="K326" s="118">
        <f t="shared" si="159"/>
        <v>0</v>
      </c>
      <c r="L326" s="118">
        <f t="shared" si="159"/>
        <v>0</v>
      </c>
      <c r="M326" s="120">
        <f t="shared" si="159"/>
        <v>0</v>
      </c>
      <c r="N326" s="118">
        <f t="shared" si="159"/>
        <v>0</v>
      </c>
      <c r="O326" s="183">
        <f t="shared" si="159"/>
        <v>0</v>
      </c>
      <c r="P326" s="118">
        <f t="shared" si="159"/>
        <v>0</v>
      </c>
      <c r="Q326" s="118">
        <f t="shared" si="159"/>
        <v>0</v>
      </c>
      <c r="R326" s="118">
        <f t="shared" si="159"/>
        <v>0</v>
      </c>
    </row>
    <row r="327" spans="1:18" s="24" customFormat="1" ht="25.5" hidden="1">
      <c r="A327" s="17"/>
      <c r="B327" s="5"/>
      <c r="C327" s="62" t="s">
        <v>317</v>
      </c>
      <c r="D327" s="11"/>
      <c r="E327" s="59" t="s">
        <v>126</v>
      </c>
      <c r="F327" s="92">
        <f>F328</f>
        <v>0</v>
      </c>
      <c r="G327" s="92">
        <f aca="true" t="shared" si="160" ref="G327:R328">G328</f>
        <v>0</v>
      </c>
      <c r="H327" s="70">
        <f aca="true" t="shared" si="161" ref="H327:R327">H328</f>
        <v>0</v>
      </c>
      <c r="I327" s="70">
        <f t="shared" si="161"/>
        <v>0</v>
      </c>
      <c r="J327" s="70">
        <f t="shared" si="161"/>
        <v>0</v>
      </c>
      <c r="K327" s="70">
        <f t="shared" si="161"/>
        <v>0</v>
      </c>
      <c r="L327" s="70">
        <f t="shared" si="161"/>
        <v>0</v>
      </c>
      <c r="M327" s="154">
        <f t="shared" si="161"/>
        <v>0</v>
      </c>
      <c r="N327" s="70">
        <f t="shared" si="161"/>
        <v>0</v>
      </c>
      <c r="O327" s="188">
        <f t="shared" si="161"/>
        <v>0</v>
      </c>
      <c r="P327" s="70">
        <f t="shared" si="161"/>
        <v>0</v>
      </c>
      <c r="Q327" s="70">
        <f t="shared" si="161"/>
        <v>0</v>
      </c>
      <c r="R327" s="70">
        <f t="shared" si="161"/>
        <v>0</v>
      </c>
    </row>
    <row r="328" spans="1:18" s="24" customFormat="1" ht="25.5" hidden="1">
      <c r="A328" s="17"/>
      <c r="B328" s="5"/>
      <c r="C328" s="80" t="s">
        <v>321</v>
      </c>
      <c r="D328" s="40"/>
      <c r="E328" s="60" t="s">
        <v>128</v>
      </c>
      <c r="F328" s="77">
        <f>F329</f>
        <v>0</v>
      </c>
      <c r="G328" s="77">
        <f t="shared" si="160"/>
        <v>0</v>
      </c>
      <c r="H328" s="67">
        <f t="shared" si="160"/>
        <v>0</v>
      </c>
      <c r="I328" s="67">
        <f t="shared" si="160"/>
        <v>0</v>
      </c>
      <c r="J328" s="67">
        <f t="shared" si="160"/>
        <v>0</v>
      </c>
      <c r="K328" s="67">
        <f t="shared" si="160"/>
        <v>0</v>
      </c>
      <c r="L328" s="67">
        <f t="shared" si="160"/>
        <v>0</v>
      </c>
      <c r="M328" s="69">
        <f t="shared" si="160"/>
        <v>0</v>
      </c>
      <c r="N328" s="67">
        <f t="shared" si="160"/>
        <v>0</v>
      </c>
      <c r="O328" s="50">
        <f t="shared" si="160"/>
        <v>0</v>
      </c>
      <c r="P328" s="67">
        <f t="shared" si="160"/>
        <v>0</v>
      </c>
      <c r="Q328" s="67">
        <f t="shared" si="160"/>
        <v>0</v>
      </c>
      <c r="R328" s="67">
        <f t="shared" si="160"/>
        <v>0</v>
      </c>
    </row>
    <row r="329" spans="1:18" s="24" customFormat="1" ht="24" hidden="1">
      <c r="A329" s="17"/>
      <c r="B329" s="5"/>
      <c r="C329" s="65" t="s">
        <v>322</v>
      </c>
      <c r="D329" s="40"/>
      <c r="E329" s="98" t="s">
        <v>325</v>
      </c>
      <c r="F329" s="77">
        <f>F334+F330+F332</f>
        <v>0</v>
      </c>
      <c r="G329" s="77">
        <f aca="true" t="shared" si="162" ref="G329:R329">G334+G330+G332</f>
        <v>0</v>
      </c>
      <c r="H329" s="77">
        <f t="shared" si="162"/>
        <v>0</v>
      </c>
      <c r="I329" s="77">
        <f t="shared" si="162"/>
        <v>0</v>
      </c>
      <c r="J329" s="77">
        <f t="shared" si="162"/>
        <v>0</v>
      </c>
      <c r="K329" s="77">
        <f t="shared" si="162"/>
        <v>0</v>
      </c>
      <c r="L329" s="77">
        <f t="shared" si="162"/>
        <v>0</v>
      </c>
      <c r="M329" s="94">
        <f t="shared" si="162"/>
        <v>0</v>
      </c>
      <c r="N329" s="77">
        <f t="shared" si="162"/>
        <v>0</v>
      </c>
      <c r="O329" s="113">
        <f t="shared" si="162"/>
        <v>0</v>
      </c>
      <c r="P329" s="77">
        <f t="shared" si="162"/>
        <v>0</v>
      </c>
      <c r="Q329" s="77">
        <f t="shared" si="162"/>
        <v>0</v>
      </c>
      <c r="R329" s="77">
        <f t="shared" si="162"/>
        <v>0</v>
      </c>
    </row>
    <row r="330" spans="1:18" s="24" customFormat="1" ht="48" hidden="1">
      <c r="A330" s="17"/>
      <c r="B330" s="5"/>
      <c r="C330" s="65" t="s">
        <v>438</v>
      </c>
      <c r="D330" s="40"/>
      <c r="E330" s="98" t="s">
        <v>439</v>
      </c>
      <c r="F330" s="77">
        <f>F331</f>
        <v>0</v>
      </c>
      <c r="G330" s="77">
        <f aca="true" t="shared" si="163" ref="G330:R330">G331</f>
        <v>0</v>
      </c>
      <c r="H330" s="77">
        <f t="shared" si="163"/>
        <v>0</v>
      </c>
      <c r="I330" s="77">
        <f t="shared" si="163"/>
        <v>0</v>
      </c>
      <c r="J330" s="77">
        <f t="shared" si="163"/>
        <v>0</v>
      </c>
      <c r="K330" s="77">
        <f t="shared" si="163"/>
        <v>0</v>
      </c>
      <c r="L330" s="77">
        <f t="shared" si="163"/>
        <v>0</v>
      </c>
      <c r="M330" s="94">
        <f t="shared" si="163"/>
        <v>0</v>
      </c>
      <c r="N330" s="77">
        <f t="shared" si="163"/>
        <v>0</v>
      </c>
      <c r="O330" s="113">
        <f t="shared" si="163"/>
        <v>0</v>
      </c>
      <c r="P330" s="77">
        <f t="shared" si="163"/>
        <v>0</v>
      </c>
      <c r="Q330" s="77">
        <f t="shared" si="163"/>
        <v>0</v>
      </c>
      <c r="R330" s="77">
        <f t="shared" si="163"/>
        <v>0</v>
      </c>
    </row>
    <row r="331" spans="1:18" s="24" customFormat="1" ht="38.25" hidden="1">
      <c r="A331" s="17"/>
      <c r="B331" s="5"/>
      <c r="C331" s="65"/>
      <c r="D331" s="40" t="s">
        <v>10</v>
      </c>
      <c r="E331" s="73" t="s">
        <v>99</v>
      </c>
      <c r="F331" s="77"/>
      <c r="G331" s="91">
        <f>F331+SUM(H331:R331)</f>
        <v>0</v>
      </c>
      <c r="H331" s="67"/>
      <c r="I331" s="67"/>
      <c r="J331" s="67"/>
      <c r="K331" s="67"/>
      <c r="L331" s="67"/>
      <c r="M331" s="69"/>
      <c r="N331" s="67"/>
      <c r="O331" s="50"/>
      <c r="P331" s="67"/>
      <c r="Q331" s="67"/>
      <c r="R331" s="67"/>
    </row>
    <row r="332" spans="1:18" s="24" customFormat="1" ht="48" hidden="1">
      <c r="A332" s="17"/>
      <c r="B332" s="5"/>
      <c r="C332" s="65" t="s">
        <v>323</v>
      </c>
      <c r="D332" s="40"/>
      <c r="E332" s="98" t="s">
        <v>439</v>
      </c>
      <c r="F332" s="77">
        <f>F333</f>
        <v>0</v>
      </c>
      <c r="G332" s="77">
        <f aca="true" t="shared" si="164" ref="G332:R332">G333</f>
        <v>0</v>
      </c>
      <c r="H332" s="77">
        <f t="shared" si="164"/>
        <v>0</v>
      </c>
      <c r="I332" s="77">
        <f t="shared" si="164"/>
        <v>0</v>
      </c>
      <c r="J332" s="77">
        <f t="shared" si="164"/>
        <v>0</v>
      </c>
      <c r="K332" s="77">
        <f t="shared" si="164"/>
        <v>0</v>
      </c>
      <c r="L332" s="77">
        <f t="shared" si="164"/>
        <v>0</v>
      </c>
      <c r="M332" s="94">
        <f t="shared" si="164"/>
        <v>0</v>
      </c>
      <c r="N332" s="77">
        <f t="shared" si="164"/>
        <v>0</v>
      </c>
      <c r="O332" s="113">
        <f t="shared" si="164"/>
        <v>0</v>
      </c>
      <c r="P332" s="77">
        <f t="shared" si="164"/>
        <v>0</v>
      </c>
      <c r="Q332" s="77">
        <f t="shared" si="164"/>
        <v>0</v>
      </c>
      <c r="R332" s="77">
        <f t="shared" si="164"/>
        <v>0</v>
      </c>
    </row>
    <row r="333" spans="1:18" s="24" customFormat="1" ht="38.25" hidden="1">
      <c r="A333" s="17"/>
      <c r="B333" s="5"/>
      <c r="C333" s="65"/>
      <c r="D333" s="40" t="s">
        <v>10</v>
      </c>
      <c r="E333" s="73" t="s">
        <v>99</v>
      </c>
      <c r="F333" s="77"/>
      <c r="G333" s="91">
        <f>F333+SUM(H333:R333)</f>
        <v>0</v>
      </c>
      <c r="H333" s="67"/>
      <c r="I333" s="67"/>
      <c r="J333" s="67"/>
      <c r="K333" s="67"/>
      <c r="L333" s="67"/>
      <c r="M333" s="69"/>
      <c r="N333" s="67"/>
      <c r="O333" s="50"/>
      <c r="P333" s="67"/>
      <c r="Q333" s="67"/>
      <c r="R333" s="67"/>
    </row>
    <row r="334" spans="1:18" s="24" customFormat="1" ht="48" hidden="1">
      <c r="A334" s="17"/>
      <c r="B334" s="5"/>
      <c r="C334" s="65" t="s">
        <v>426</v>
      </c>
      <c r="D334" s="40"/>
      <c r="E334" s="98" t="s">
        <v>439</v>
      </c>
      <c r="F334" s="77">
        <f>F335+F336</f>
        <v>0</v>
      </c>
      <c r="G334" s="77">
        <f aca="true" t="shared" si="165" ref="G334:R334">G335+G336</f>
        <v>0</v>
      </c>
      <c r="H334" s="67">
        <f t="shared" si="165"/>
        <v>0</v>
      </c>
      <c r="I334" s="67">
        <f t="shared" si="165"/>
        <v>0</v>
      </c>
      <c r="J334" s="67">
        <f t="shared" si="165"/>
        <v>0</v>
      </c>
      <c r="K334" s="67">
        <f t="shared" si="165"/>
        <v>0</v>
      </c>
      <c r="L334" s="67">
        <f t="shared" si="165"/>
        <v>0</v>
      </c>
      <c r="M334" s="69">
        <f t="shared" si="165"/>
        <v>0</v>
      </c>
      <c r="N334" s="67">
        <f t="shared" si="165"/>
        <v>0</v>
      </c>
      <c r="O334" s="50">
        <f t="shared" si="165"/>
        <v>0</v>
      </c>
      <c r="P334" s="67">
        <f t="shared" si="165"/>
        <v>0</v>
      </c>
      <c r="Q334" s="67">
        <f t="shared" si="165"/>
        <v>0</v>
      </c>
      <c r="R334" s="67">
        <f t="shared" si="165"/>
        <v>0</v>
      </c>
    </row>
    <row r="335" spans="1:18" s="24" customFormat="1" ht="12.75" hidden="1">
      <c r="A335" s="17"/>
      <c r="B335" s="5"/>
      <c r="C335" s="65"/>
      <c r="D335" s="40" t="s">
        <v>6</v>
      </c>
      <c r="E335" s="66" t="s">
        <v>7</v>
      </c>
      <c r="F335" s="77">
        <v>0</v>
      </c>
      <c r="G335" s="91">
        <f>F335+SUM(H335:R335)</f>
        <v>0</v>
      </c>
      <c r="H335" s="67"/>
      <c r="I335" s="67"/>
      <c r="J335" s="67"/>
      <c r="K335" s="67"/>
      <c r="L335" s="67"/>
      <c r="M335" s="69"/>
      <c r="N335" s="67"/>
      <c r="O335" s="50"/>
      <c r="P335" s="67"/>
      <c r="Q335" s="67"/>
      <c r="R335" s="67"/>
    </row>
    <row r="336" spans="1:18" s="24" customFormat="1" ht="38.25" hidden="1">
      <c r="A336" s="17"/>
      <c r="B336" s="5"/>
      <c r="C336" s="80"/>
      <c r="D336" s="40" t="s">
        <v>10</v>
      </c>
      <c r="E336" s="73" t="s">
        <v>99</v>
      </c>
      <c r="F336" s="77"/>
      <c r="G336" s="91">
        <f>F336+SUM(H336:R336)</f>
        <v>0</v>
      </c>
      <c r="H336" s="67"/>
      <c r="I336" s="67"/>
      <c r="J336" s="67"/>
      <c r="K336" s="67"/>
      <c r="L336" s="67"/>
      <c r="M336" s="69"/>
      <c r="N336" s="67"/>
      <c r="O336" s="50"/>
      <c r="P336" s="67"/>
      <c r="Q336" s="67"/>
      <c r="R336" s="67"/>
    </row>
    <row r="337" spans="1:18" s="23" customFormat="1" ht="38.25" hidden="1">
      <c r="A337" s="17"/>
      <c r="B337" s="17"/>
      <c r="C337" s="62" t="s">
        <v>364</v>
      </c>
      <c r="D337" s="11"/>
      <c r="E337" s="82" t="s">
        <v>134</v>
      </c>
      <c r="F337" s="93">
        <f>F338</f>
        <v>300</v>
      </c>
      <c r="G337" s="93">
        <f aca="true" t="shared" si="166" ref="G337:R340">G338</f>
        <v>300</v>
      </c>
      <c r="H337" s="71">
        <f t="shared" si="166"/>
        <v>0</v>
      </c>
      <c r="I337" s="71">
        <f t="shared" si="166"/>
        <v>0</v>
      </c>
      <c r="J337" s="71">
        <f t="shared" si="166"/>
        <v>0</v>
      </c>
      <c r="K337" s="71">
        <f t="shared" si="166"/>
        <v>0</v>
      </c>
      <c r="L337" s="71">
        <f t="shared" si="166"/>
        <v>0</v>
      </c>
      <c r="M337" s="75">
        <f t="shared" si="166"/>
        <v>0</v>
      </c>
      <c r="N337" s="71">
        <f t="shared" si="166"/>
        <v>0</v>
      </c>
      <c r="O337" s="49">
        <f t="shared" si="166"/>
        <v>0</v>
      </c>
      <c r="P337" s="71">
        <f t="shared" si="166"/>
        <v>0</v>
      </c>
      <c r="Q337" s="71">
        <f t="shared" si="166"/>
        <v>0</v>
      </c>
      <c r="R337" s="71">
        <f t="shared" si="166"/>
        <v>0</v>
      </c>
    </row>
    <row r="338" spans="1:18" s="23" customFormat="1" ht="25.5" hidden="1">
      <c r="A338" s="17"/>
      <c r="B338" s="17"/>
      <c r="C338" s="80" t="s">
        <v>378</v>
      </c>
      <c r="D338" s="40"/>
      <c r="E338" s="83" t="s">
        <v>136</v>
      </c>
      <c r="F338" s="91">
        <f>F339</f>
        <v>300</v>
      </c>
      <c r="G338" s="91">
        <f t="shared" si="166"/>
        <v>300</v>
      </c>
      <c r="H338" s="63">
        <f t="shared" si="166"/>
        <v>0</v>
      </c>
      <c r="I338" s="63">
        <f t="shared" si="166"/>
        <v>0</v>
      </c>
      <c r="J338" s="63">
        <f t="shared" si="166"/>
        <v>0</v>
      </c>
      <c r="K338" s="63">
        <f t="shared" si="166"/>
        <v>0</v>
      </c>
      <c r="L338" s="63">
        <f t="shared" si="166"/>
        <v>0</v>
      </c>
      <c r="M338" s="76">
        <f t="shared" si="166"/>
        <v>0</v>
      </c>
      <c r="N338" s="63">
        <f t="shared" si="166"/>
        <v>0</v>
      </c>
      <c r="O338" s="189">
        <f t="shared" si="166"/>
        <v>0</v>
      </c>
      <c r="P338" s="63">
        <f t="shared" si="166"/>
        <v>0</v>
      </c>
      <c r="Q338" s="63">
        <f t="shared" si="166"/>
        <v>0</v>
      </c>
      <c r="R338" s="63">
        <f t="shared" si="166"/>
        <v>0</v>
      </c>
    </row>
    <row r="339" spans="1:18" s="23" customFormat="1" ht="25.5" hidden="1">
      <c r="A339" s="17"/>
      <c r="B339" s="17"/>
      <c r="C339" s="65" t="s">
        <v>379</v>
      </c>
      <c r="D339" s="40"/>
      <c r="E339" s="81" t="s">
        <v>381</v>
      </c>
      <c r="F339" s="91">
        <f>F340</f>
        <v>300</v>
      </c>
      <c r="G339" s="91">
        <f t="shared" si="166"/>
        <v>300</v>
      </c>
      <c r="H339" s="63">
        <f t="shared" si="166"/>
        <v>0</v>
      </c>
      <c r="I339" s="63">
        <f t="shared" si="166"/>
        <v>0</v>
      </c>
      <c r="J339" s="63">
        <f t="shared" si="166"/>
        <v>0</v>
      </c>
      <c r="K339" s="63">
        <f t="shared" si="166"/>
        <v>0</v>
      </c>
      <c r="L339" s="63">
        <f t="shared" si="166"/>
        <v>0</v>
      </c>
      <c r="M339" s="76">
        <f t="shared" si="166"/>
        <v>0</v>
      </c>
      <c r="N339" s="63">
        <f t="shared" si="166"/>
        <v>0</v>
      </c>
      <c r="O339" s="189">
        <f t="shared" si="166"/>
        <v>0</v>
      </c>
      <c r="P339" s="63">
        <f t="shared" si="166"/>
        <v>0</v>
      </c>
      <c r="Q339" s="63">
        <f t="shared" si="166"/>
        <v>0</v>
      </c>
      <c r="R339" s="63">
        <f t="shared" si="166"/>
        <v>0</v>
      </c>
    </row>
    <row r="340" spans="1:18" s="23" customFormat="1" ht="12.75" hidden="1">
      <c r="A340" s="17"/>
      <c r="B340" s="17"/>
      <c r="C340" s="65" t="s">
        <v>380</v>
      </c>
      <c r="D340" s="40"/>
      <c r="E340" s="81" t="s">
        <v>382</v>
      </c>
      <c r="F340" s="91">
        <f>F341</f>
        <v>300</v>
      </c>
      <c r="G340" s="91">
        <f t="shared" si="166"/>
        <v>300</v>
      </c>
      <c r="H340" s="63">
        <f t="shared" si="166"/>
        <v>0</v>
      </c>
      <c r="I340" s="63">
        <f t="shared" si="166"/>
        <v>0</v>
      </c>
      <c r="J340" s="63">
        <f t="shared" si="166"/>
        <v>0</v>
      </c>
      <c r="K340" s="63">
        <f t="shared" si="166"/>
        <v>0</v>
      </c>
      <c r="L340" s="63">
        <f t="shared" si="166"/>
        <v>0</v>
      </c>
      <c r="M340" s="76">
        <f t="shared" si="166"/>
        <v>0</v>
      </c>
      <c r="N340" s="63">
        <f t="shared" si="166"/>
        <v>0</v>
      </c>
      <c r="O340" s="189">
        <f t="shared" si="166"/>
        <v>0</v>
      </c>
      <c r="P340" s="63">
        <f t="shared" si="166"/>
        <v>0</v>
      </c>
      <c r="Q340" s="63">
        <f t="shared" si="166"/>
        <v>0</v>
      </c>
      <c r="R340" s="63">
        <f t="shared" si="166"/>
        <v>0</v>
      </c>
    </row>
    <row r="341" spans="1:18" s="23" customFormat="1" ht="25.5" hidden="1">
      <c r="A341" s="17"/>
      <c r="B341" s="17"/>
      <c r="C341" s="65"/>
      <c r="D341" s="40" t="s">
        <v>3</v>
      </c>
      <c r="E341" s="66" t="s">
        <v>95</v>
      </c>
      <c r="F341" s="77">
        <v>300</v>
      </c>
      <c r="G341" s="91">
        <f>F341+SUM(H341:R341)</f>
        <v>300</v>
      </c>
      <c r="H341" s="63"/>
      <c r="I341" s="63"/>
      <c r="J341" s="64"/>
      <c r="K341" s="64"/>
      <c r="L341" s="63"/>
      <c r="M341" s="76"/>
      <c r="N341" s="63"/>
      <c r="O341" s="189"/>
      <c r="P341" s="63"/>
      <c r="Q341" s="63"/>
      <c r="R341" s="63"/>
    </row>
    <row r="342" spans="1:18" s="24" customFormat="1" ht="25.5" hidden="1">
      <c r="A342" s="17"/>
      <c r="B342" s="5"/>
      <c r="C342" s="62" t="s">
        <v>413</v>
      </c>
      <c r="D342" s="11"/>
      <c r="E342" s="82" t="s">
        <v>140</v>
      </c>
      <c r="F342" s="93">
        <f>F343</f>
        <v>5666.1</v>
      </c>
      <c r="G342" s="93">
        <f aca="true" t="shared" si="167" ref="G342:R343">G343</f>
        <v>5666.1</v>
      </c>
      <c r="H342" s="71">
        <f t="shared" si="167"/>
        <v>0</v>
      </c>
      <c r="I342" s="71">
        <f t="shared" si="167"/>
        <v>0</v>
      </c>
      <c r="J342" s="71">
        <f t="shared" si="167"/>
        <v>0</v>
      </c>
      <c r="K342" s="71">
        <f t="shared" si="167"/>
        <v>0</v>
      </c>
      <c r="L342" s="71">
        <f t="shared" si="167"/>
        <v>0</v>
      </c>
      <c r="M342" s="75">
        <f t="shared" si="167"/>
        <v>0</v>
      </c>
      <c r="N342" s="71">
        <f t="shared" si="167"/>
        <v>0</v>
      </c>
      <c r="O342" s="49">
        <f t="shared" si="167"/>
        <v>0</v>
      </c>
      <c r="P342" s="71">
        <f t="shared" si="167"/>
        <v>0</v>
      </c>
      <c r="Q342" s="71">
        <f t="shared" si="167"/>
        <v>0</v>
      </c>
      <c r="R342" s="71">
        <f t="shared" si="167"/>
        <v>0</v>
      </c>
    </row>
    <row r="343" spans="1:18" s="24" customFormat="1" ht="38.25" hidden="1">
      <c r="A343" s="17"/>
      <c r="B343" s="5"/>
      <c r="C343" s="65" t="s">
        <v>414</v>
      </c>
      <c r="D343" s="40"/>
      <c r="E343" s="56" t="s">
        <v>468</v>
      </c>
      <c r="F343" s="77">
        <f>F344</f>
        <v>5666.1</v>
      </c>
      <c r="G343" s="77">
        <f t="shared" si="167"/>
        <v>5666.1</v>
      </c>
      <c r="H343" s="67">
        <f t="shared" si="167"/>
        <v>0</v>
      </c>
      <c r="I343" s="67">
        <f t="shared" si="167"/>
        <v>0</v>
      </c>
      <c r="J343" s="67">
        <f t="shared" si="167"/>
        <v>0</v>
      </c>
      <c r="K343" s="67">
        <f t="shared" si="167"/>
        <v>0</v>
      </c>
      <c r="L343" s="67">
        <f t="shared" si="167"/>
        <v>0</v>
      </c>
      <c r="M343" s="69">
        <f t="shared" si="167"/>
        <v>0</v>
      </c>
      <c r="N343" s="67">
        <f t="shared" si="167"/>
        <v>0</v>
      </c>
      <c r="O343" s="50">
        <f t="shared" si="167"/>
        <v>0</v>
      </c>
      <c r="P343" s="67">
        <f t="shared" si="167"/>
        <v>0</v>
      </c>
      <c r="Q343" s="67">
        <f t="shared" si="167"/>
        <v>0</v>
      </c>
      <c r="R343" s="67">
        <f t="shared" si="167"/>
        <v>0</v>
      </c>
    </row>
    <row r="344" spans="1:18" s="24" customFormat="1" ht="38.25" hidden="1">
      <c r="A344" s="17"/>
      <c r="B344" s="5"/>
      <c r="C344" s="55"/>
      <c r="D344" s="84" t="s">
        <v>10</v>
      </c>
      <c r="E344" s="73" t="s">
        <v>99</v>
      </c>
      <c r="F344" s="77">
        <v>5666.1</v>
      </c>
      <c r="G344" s="91">
        <f>F344+SUM(H344:R344)</f>
        <v>5666.1</v>
      </c>
      <c r="H344" s="67"/>
      <c r="I344" s="67"/>
      <c r="J344" s="67"/>
      <c r="K344" s="67"/>
      <c r="L344" s="67"/>
      <c r="M344" s="69"/>
      <c r="N344" s="67"/>
      <c r="O344" s="50"/>
      <c r="P344" s="67"/>
      <c r="Q344" s="67"/>
      <c r="R344" s="67"/>
    </row>
    <row r="345" spans="1:18" s="24" customFormat="1" ht="12.75" hidden="1">
      <c r="A345" s="40"/>
      <c r="B345" s="11" t="s">
        <v>60</v>
      </c>
      <c r="C345" s="65"/>
      <c r="D345" s="40"/>
      <c r="E345" s="111" t="s">
        <v>61</v>
      </c>
      <c r="F345" s="93">
        <f>F366+F346+F361</f>
        <v>6800</v>
      </c>
      <c r="G345" s="93">
        <f aca="true" t="shared" si="168" ref="G345:R345">G366+G346+G361</f>
        <v>6800</v>
      </c>
      <c r="H345" s="93">
        <f t="shared" si="168"/>
        <v>0</v>
      </c>
      <c r="I345" s="93">
        <f t="shared" si="168"/>
        <v>0</v>
      </c>
      <c r="J345" s="93">
        <f t="shared" si="168"/>
        <v>0</v>
      </c>
      <c r="K345" s="93">
        <f t="shared" si="168"/>
        <v>0</v>
      </c>
      <c r="L345" s="93">
        <f t="shared" si="168"/>
        <v>0</v>
      </c>
      <c r="M345" s="129">
        <f t="shared" si="168"/>
        <v>0</v>
      </c>
      <c r="N345" s="93">
        <f t="shared" si="168"/>
        <v>0</v>
      </c>
      <c r="O345" s="182">
        <f t="shared" si="168"/>
        <v>0</v>
      </c>
      <c r="P345" s="93">
        <f t="shared" si="168"/>
        <v>0</v>
      </c>
      <c r="Q345" s="93">
        <f t="shared" si="168"/>
        <v>0</v>
      </c>
      <c r="R345" s="93">
        <f t="shared" si="168"/>
        <v>0</v>
      </c>
    </row>
    <row r="346" spans="1:18" s="23" customFormat="1" ht="51" hidden="1">
      <c r="A346" s="5"/>
      <c r="B346" s="5"/>
      <c r="C346" s="62" t="s">
        <v>332</v>
      </c>
      <c r="D346" s="11"/>
      <c r="E346" s="82" t="s">
        <v>130</v>
      </c>
      <c r="F346" s="93">
        <f>F347+F357</f>
        <v>6500</v>
      </c>
      <c r="G346" s="93">
        <f aca="true" t="shared" si="169" ref="G346:R346">G347+G357</f>
        <v>6500</v>
      </c>
      <c r="H346" s="93">
        <f t="shared" si="169"/>
        <v>0</v>
      </c>
      <c r="I346" s="93">
        <f t="shared" si="169"/>
        <v>0</v>
      </c>
      <c r="J346" s="93">
        <f t="shared" si="169"/>
        <v>0</v>
      </c>
      <c r="K346" s="93">
        <f t="shared" si="169"/>
        <v>0</v>
      </c>
      <c r="L346" s="93">
        <f t="shared" si="169"/>
        <v>0</v>
      </c>
      <c r="M346" s="129">
        <f t="shared" si="169"/>
        <v>0</v>
      </c>
      <c r="N346" s="93">
        <f t="shared" si="169"/>
        <v>0</v>
      </c>
      <c r="O346" s="182">
        <f t="shared" si="169"/>
        <v>0</v>
      </c>
      <c r="P346" s="93">
        <f t="shared" si="169"/>
        <v>0</v>
      </c>
      <c r="Q346" s="93">
        <f t="shared" si="169"/>
        <v>0</v>
      </c>
      <c r="R346" s="93">
        <f t="shared" si="169"/>
        <v>0</v>
      </c>
    </row>
    <row r="347" spans="1:18" s="23" customFormat="1" ht="27.75" customHeight="1" hidden="1">
      <c r="A347" s="5"/>
      <c r="B347" s="5"/>
      <c r="C347" s="80" t="s">
        <v>333</v>
      </c>
      <c r="D347" s="40"/>
      <c r="E347" s="83" t="s">
        <v>131</v>
      </c>
      <c r="F347" s="77">
        <f>F348+F351+F354</f>
        <v>6500</v>
      </c>
      <c r="G347" s="77">
        <f aca="true" t="shared" si="170" ref="G347:R347">G348+G351+G354</f>
        <v>6500</v>
      </c>
      <c r="H347" s="77">
        <f t="shared" si="170"/>
        <v>0</v>
      </c>
      <c r="I347" s="77">
        <f t="shared" si="170"/>
        <v>0</v>
      </c>
      <c r="J347" s="77">
        <f t="shared" si="170"/>
        <v>0</v>
      </c>
      <c r="K347" s="77">
        <f t="shared" si="170"/>
        <v>0</v>
      </c>
      <c r="L347" s="77">
        <f t="shared" si="170"/>
        <v>0</v>
      </c>
      <c r="M347" s="94">
        <f t="shared" si="170"/>
        <v>0</v>
      </c>
      <c r="N347" s="77">
        <f t="shared" si="170"/>
        <v>0</v>
      </c>
      <c r="O347" s="113">
        <f t="shared" si="170"/>
        <v>0</v>
      </c>
      <c r="P347" s="77">
        <f t="shared" si="170"/>
        <v>0</v>
      </c>
      <c r="Q347" s="77">
        <f t="shared" si="170"/>
        <v>0</v>
      </c>
      <c r="R347" s="77">
        <f t="shared" si="170"/>
        <v>0</v>
      </c>
    </row>
    <row r="348" spans="1:18" s="23" customFormat="1" ht="77.25" customHeight="1" hidden="1">
      <c r="A348" s="17"/>
      <c r="B348" s="17"/>
      <c r="C348" s="65" t="s">
        <v>334</v>
      </c>
      <c r="D348" s="40"/>
      <c r="E348" s="81" t="s">
        <v>336</v>
      </c>
      <c r="F348" s="77">
        <f>F349</f>
        <v>0</v>
      </c>
      <c r="G348" s="77">
        <f aca="true" t="shared" si="171" ref="G348:R349">G349</f>
        <v>0</v>
      </c>
      <c r="H348" s="77">
        <f t="shared" si="171"/>
        <v>0</v>
      </c>
      <c r="I348" s="77">
        <f t="shared" si="171"/>
        <v>0</v>
      </c>
      <c r="J348" s="77">
        <f t="shared" si="171"/>
        <v>0</v>
      </c>
      <c r="K348" s="77">
        <f t="shared" si="171"/>
        <v>0</v>
      </c>
      <c r="L348" s="77">
        <f t="shared" si="171"/>
        <v>0</v>
      </c>
      <c r="M348" s="94">
        <f t="shared" si="171"/>
        <v>0</v>
      </c>
      <c r="N348" s="77">
        <f t="shared" si="171"/>
        <v>0</v>
      </c>
      <c r="O348" s="113">
        <f t="shared" si="171"/>
        <v>0</v>
      </c>
      <c r="P348" s="77">
        <f t="shared" si="171"/>
        <v>0</v>
      </c>
      <c r="Q348" s="77">
        <f t="shared" si="171"/>
        <v>0</v>
      </c>
      <c r="R348" s="77">
        <f t="shared" si="171"/>
        <v>0</v>
      </c>
    </row>
    <row r="349" spans="1:18" s="23" customFormat="1" ht="42" customHeight="1" hidden="1">
      <c r="A349" s="5"/>
      <c r="B349" s="5"/>
      <c r="C349" s="65" t="s">
        <v>335</v>
      </c>
      <c r="D349" s="40"/>
      <c r="E349" s="81" t="s">
        <v>337</v>
      </c>
      <c r="F349" s="77">
        <f>F350</f>
        <v>0</v>
      </c>
      <c r="G349" s="77">
        <f t="shared" si="171"/>
        <v>0</v>
      </c>
      <c r="H349" s="77">
        <f t="shared" si="171"/>
        <v>0</v>
      </c>
      <c r="I349" s="77">
        <f t="shared" si="171"/>
        <v>0</v>
      </c>
      <c r="J349" s="77">
        <f t="shared" si="171"/>
        <v>0</v>
      </c>
      <c r="K349" s="77">
        <f t="shared" si="171"/>
        <v>0</v>
      </c>
      <c r="L349" s="77">
        <f t="shared" si="171"/>
        <v>0</v>
      </c>
      <c r="M349" s="94">
        <f t="shared" si="171"/>
        <v>0</v>
      </c>
      <c r="N349" s="77">
        <f t="shared" si="171"/>
        <v>0</v>
      </c>
      <c r="O349" s="113">
        <f t="shared" si="171"/>
        <v>0</v>
      </c>
      <c r="P349" s="77">
        <f t="shared" si="171"/>
        <v>0</v>
      </c>
      <c r="Q349" s="77">
        <f t="shared" si="171"/>
        <v>0</v>
      </c>
      <c r="R349" s="77">
        <f t="shared" si="171"/>
        <v>0</v>
      </c>
    </row>
    <row r="350" spans="1:18" s="23" customFormat="1" ht="38.25" hidden="1">
      <c r="A350" s="5"/>
      <c r="B350" s="5"/>
      <c r="C350" s="65"/>
      <c r="D350" s="40" t="s">
        <v>10</v>
      </c>
      <c r="E350" s="107" t="s">
        <v>99</v>
      </c>
      <c r="F350" s="77">
        <v>0</v>
      </c>
      <c r="G350" s="91">
        <f>F350+SUM(H350:R350)</f>
        <v>0</v>
      </c>
      <c r="H350" s="67"/>
      <c r="I350" s="67"/>
      <c r="J350" s="68"/>
      <c r="K350" s="68"/>
      <c r="L350" s="67"/>
      <c r="M350" s="69"/>
      <c r="N350" s="67"/>
      <c r="O350" s="50"/>
      <c r="P350" s="67"/>
      <c r="Q350" s="67"/>
      <c r="R350" s="67"/>
    </row>
    <row r="351" spans="1:18" s="23" customFormat="1" ht="38.25" hidden="1">
      <c r="A351" s="5"/>
      <c r="B351" s="5"/>
      <c r="C351" s="65" t="s">
        <v>340</v>
      </c>
      <c r="D351" s="40"/>
      <c r="E351" s="81" t="s">
        <v>342</v>
      </c>
      <c r="F351" s="77">
        <f>F352</f>
        <v>0</v>
      </c>
      <c r="G351" s="77">
        <f aca="true" t="shared" si="172" ref="G351:R352">G352</f>
        <v>0</v>
      </c>
      <c r="H351" s="77">
        <f t="shared" si="172"/>
        <v>0</v>
      </c>
      <c r="I351" s="77">
        <f t="shared" si="172"/>
        <v>0</v>
      </c>
      <c r="J351" s="77">
        <f t="shared" si="172"/>
        <v>0</v>
      </c>
      <c r="K351" s="77">
        <f t="shared" si="172"/>
        <v>0</v>
      </c>
      <c r="L351" s="77">
        <f t="shared" si="172"/>
        <v>0</v>
      </c>
      <c r="M351" s="94">
        <f t="shared" si="172"/>
        <v>0</v>
      </c>
      <c r="N351" s="77">
        <f t="shared" si="172"/>
        <v>0</v>
      </c>
      <c r="O351" s="113">
        <f t="shared" si="172"/>
        <v>0</v>
      </c>
      <c r="P351" s="77">
        <f t="shared" si="172"/>
        <v>0</v>
      </c>
      <c r="Q351" s="77">
        <f t="shared" si="172"/>
        <v>0</v>
      </c>
      <c r="R351" s="77">
        <f t="shared" si="172"/>
        <v>0</v>
      </c>
    </row>
    <row r="352" spans="1:18" s="23" customFormat="1" ht="25.5" hidden="1">
      <c r="A352" s="5"/>
      <c r="B352" s="5"/>
      <c r="C352" s="65" t="s">
        <v>341</v>
      </c>
      <c r="D352" s="40"/>
      <c r="E352" s="81" t="s">
        <v>337</v>
      </c>
      <c r="F352" s="77">
        <f>F353</f>
        <v>0</v>
      </c>
      <c r="G352" s="77">
        <f t="shared" si="172"/>
        <v>0</v>
      </c>
      <c r="H352" s="77">
        <f t="shared" si="172"/>
        <v>0</v>
      </c>
      <c r="I352" s="77">
        <f t="shared" si="172"/>
        <v>0</v>
      </c>
      <c r="J352" s="77">
        <f t="shared" si="172"/>
        <v>0</v>
      </c>
      <c r="K352" s="77">
        <f t="shared" si="172"/>
        <v>0</v>
      </c>
      <c r="L352" s="77">
        <f t="shared" si="172"/>
        <v>0</v>
      </c>
      <c r="M352" s="94">
        <f t="shared" si="172"/>
        <v>0</v>
      </c>
      <c r="N352" s="77">
        <f t="shared" si="172"/>
        <v>0</v>
      </c>
      <c r="O352" s="113">
        <f t="shared" si="172"/>
        <v>0</v>
      </c>
      <c r="P352" s="77">
        <f t="shared" si="172"/>
        <v>0</v>
      </c>
      <c r="Q352" s="77">
        <f t="shared" si="172"/>
        <v>0</v>
      </c>
      <c r="R352" s="77">
        <f t="shared" si="172"/>
        <v>0</v>
      </c>
    </row>
    <row r="353" spans="1:18" s="23" customFormat="1" ht="38.25" hidden="1">
      <c r="A353" s="5"/>
      <c r="B353" s="5"/>
      <c r="C353" s="65"/>
      <c r="D353" s="40" t="s">
        <v>10</v>
      </c>
      <c r="E353" s="73" t="s">
        <v>99</v>
      </c>
      <c r="F353" s="77"/>
      <c r="G353" s="91">
        <f>F353+SUM(H353:R353)</f>
        <v>0</v>
      </c>
      <c r="H353" s="67"/>
      <c r="I353" s="67"/>
      <c r="J353" s="68"/>
      <c r="K353" s="68"/>
      <c r="L353" s="67"/>
      <c r="M353" s="69"/>
      <c r="N353" s="67"/>
      <c r="O353" s="50"/>
      <c r="P353" s="67"/>
      <c r="Q353" s="67"/>
      <c r="R353" s="67"/>
    </row>
    <row r="354" spans="1:18" s="23" customFormat="1" ht="51" hidden="1">
      <c r="A354" s="5"/>
      <c r="B354" s="5"/>
      <c r="C354" s="65" t="s">
        <v>555</v>
      </c>
      <c r="D354" s="40"/>
      <c r="E354" s="73" t="s">
        <v>588</v>
      </c>
      <c r="F354" s="77">
        <f>F355</f>
        <v>6500</v>
      </c>
      <c r="G354" s="77">
        <f aca="true" t="shared" si="173" ref="G354:R355">G355</f>
        <v>6500</v>
      </c>
      <c r="H354" s="77">
        <f t="shared" si="173"/>
        <v>0</v>
      </c>
      <c r="I354" s="77">
        <f t="shared" si="173"/>
        <v>0</v>
      </c>
      <c r="J354" s="77">
        <f t="shared" si="173"/>
        <v>0</v>
      </c>
      <c r="K354" s="77">
        <f t="shared" si="173"/>
        <v>0</v>
      </c>
      <c r="L354" s="77">
        <f t="shared" si="173"/>
        <v>0</v>
      </c>
      <c r="M354" s="94">
        <f t="shared" si="173"/>
        <v>0</v>
      </c>
      <c r="N354" s="77">
        <f t="shared" si="173"/>
        <v>0</v>
      </c>
      <c r="O354" s="113">
        <f t="shared" si="173"/>
        <v>0</v>
      </c>
      <c r="P354" s="77">
        <f t="shared" si="173"/>
        <v>0</v>
      </c>
      <c r="Q354" s="77">
        <f t="shared" si="173"/>
        <v>0</v>
      </c>
      <c r="R354" s="77">
        <f t="shared" si="173"/>
        <v>0</v>
      </c>
    </row>
    <row r="355" spans="1:18" s="23" customFormat="1" ht="25.5" hidden="1">
      <c r="A355" s="5"/>
      <c r="B355" s="5"/>
      <c r="C355" s="65" t="s">
        <v>556</v>
      </c>
      <c r="D355" s="40"/>
      <c r="E355" s="73" t="s">
        <v>337</v>
      </c>
      <c r="F355" s="77">
        <f>F356</f>
        <v>6500</v>
      </c>
      <c r="G355" s="77">
        <f t="shared" si="173"/>
        <v>6500</v>
      </c>
      <c r="H355" s="77">
        <f t="shared" si="173"/>
        <v>0</v>
      </c>
      <c r="I355" s="77">
        <f t="shared" si="173"/>
        <v>0</v>
      </c>
      <c r="J355" s="77">
        <f t="shared" si="173"/>
        <v>0</v>
      </c>
      <c r="K355" s="77">
        <f t="shared" si="173"/>
        <v>0</v>
      </c>
      <c r="L355" s="77">
        <f t="shared" si="173"/>
        <v>0</v>
      </c>
      <c r="M355" s="94">
        <f t="shared" si="173"/>
        <v>0</v>
      </c>
      <c r="N355" s="77">
        <f t="shared" si="173"/>
        <v>0</v>
      </c>
      <c r="O355" s="113">
        <f t="shared" si="173"/>
        <v>0</v>
      </c>
      <c r="P355" s="77">
        <f t="shared" si="173"/>
        <v>0</v>
      </c>
      <c r="Q355" s="77">
        <f t="shared" si="173"/>
        <v>0</v>
      </c>
      <c r="R355" s="77">
        <f t="shared" si="173"/>
        <v>0</v>
      </c>
    </row>
    <row r="356" spans="1:18" s="23" customFormat="1" ht="38.25" hidden="1">
      <c r="A356" s="5"/>
      <c r="B356" s="5"/>
      <c r="C356" s="65"/>
      <c r="D356" s="40" t="s">
        <v>10</v>
      </c>
      <c r="E356" s="73" t="s">
        <v>99</v>
      </c>
      <c r="F356" s="77">
        <v>6500</v>
      </c>
      <c r="G356" s="91">
        <f>F356+SUM(H356:R356)</f>
        <v>6500</v>
      </c>
      <c r="H356" s="67"/>
      <c r="I356" s="67"/>
      <c r="J356" s="68"/>
      <c r="K356" s="68"/>
      <c r="L356" s="67"/>
      <c r="M356" s="69"/>
      <c r="N356" s="67"/>
      <c r="O356" s="50"/>
      <c r="P356" s="67"/>
      <c r="Q356" s="67"/>
      <c r="R356" s="67"/>
    </row>
    <row r="357" spans="1:18" s="23" customFormat="1" ht="38.25" hidden="1">
      <c r="A357" s="5"/>
      <c r="B357" s="5"/>
      <c r="C357" s="80" t="s">
        <v>346</v>
      </c>
      <c r="D357" s="40"/>
      <c r="E357" s="83" t="s">
        <v>132</v>
      </c>
      <c r="F357" s="77">
        <f>F358</f>
        <v>0</v>
      </c>
      <c r="G357" s="77">
        <f aca="true" t="shared" si="174" ref="G357:R359">G358</f>
        <v>0</v>
      </c>
      <c r="H357" s="77">
        <f t="shared" si="174"/>
        <v>0</v>
      </c>
      <c r="I357" s="77">
        <f t="shared" si="174"/>
        <v>0</v>
      </c>
      <c r="J357" s="77">
        <f t="shared" si="174"/>
        <v>0</v>
      </c>
      <c r="K357" s="77">
        <f t="shared" si="174"/>
        <v>0</v>
      </c>
      <c r="L357" s="77">
        <f t="shared" si="174"/>
        <v>0</v>
      </c>
      <c r="M357" s="94">
        <f t="shared" si="174"/>
        <v>0</v>
      </c>
      <c r="N357" s="77">
        <f t="shared" si="174"/>
        <v>0</v>
      </c>
      <c r="O357" s="113">
        <f t="shared" si="174"/>
        <v>0</v>
      </c>
      <c r="P357" s="77">
        <f t="shared" si="174"/>
        <v>0</v>
      </c>
      <c r="Q357" s="77">
        <f t="shared" si="174"/>
        <v>0</v>
      </c>
      <c r="R357" s="77">
        <f t="shared" si="174"/>
        <v>0</v>
      </c>
    </row>
    <row r="358" spans="1:18" s="23" customFormat="1" ht="63.75" hidden="1">
      <c r="A358" s="5"/>
      <c r="B358" s="5"/>
      <c r="C358" s="65" t="s">
        <v>347</v>
      </c>
      <c r="D358" s="40"/>
      <c r="E358" s="81" t="s">
        <v>349</v>
      </c>
      <c r="F358" s="77">
        <f>F359</f>
        <v>0</v>
      </c>
      <c r="G358" s="77">
        <f t="shared" si="174"/>
        <v>0</v>
      </c>
      <c r="H358" s="77">
        <f t="shared" si="174"/>
        <v>0</v>
      </c>
      <c r="I358" s="77">
        <f t="shared" si="174"/>
        <v>0</v>
      </c>
      <c r="J358" s="77">
        <f t="shared" si="174"/>
        <v>0</v>
      </c>
      <c r="K358" s="77">
        <f t="shared" si="174"/>
        <v>0</v>
      </c>
      <c r="L358" s="77">
        <f t="shared" si="174"/>
        <v>0</v>
      </c>
      <c r="M358" s="94">
        <f t="shared" si="174"/>
        <v>0</v>
      </c>
      <c r="N358" s="77">
        <f t="shared" si="174"/>
        <v>0</v>
      </c>
      <c r="O358" s="113">
        <f t="shared" si="174"/>
        <v>0</v>
      </c>
      <c r="P358" s="77">
        <f t="shared" si="174"/>
        <v>0</v>
      </c>
      <c r="Q358" s="77">
        <f t="shared" si="174"/>
        <v>0</v>
      </c>
      <c r="R358" s="77">
        <f t="shared" si="174"/>
        <v>0</v>
      </c>
    </row>
    <row r="359" spans="1:18" s="23" customFormat="1" ht="51" hidden="1">
      <c r="A359" s="5"/>
      <c r="B359" s="5"/>
      <c r="C359" s="65" t="s">
        <v>348</v>
      </c>
      <c r="D359" s="40"/>
      <c r="E359" s="81" t="s">
        <v>424</v>
      </c>
      <c r="F359" s="77">
        <f>F360</f>
        <v>0</v>
      </c>
      <c r="G359" s="77">
        <f t="shared" si="174"/>
        <v>0</v>
      </c>
      <c r="H359" s="77">
        <f t="shared" si="174"/>
        <v>0</v>
      </c>
      <c r="I359" s="77">
        <f t="shared" si="174"/>
        <v>0</v>
      </c>
      <c r="J359" s="77">
        <f t="shared" si="174"/>
        <v>0</v>
      </c>
      <c r="K359" s="77">
        <f t="shared" si="174"/>
        <v>0</v>
      </c>
      <c r="L359" s="77">
        <f t="shared" si="174"/>
        <v>0</v>
      </c>
      <c r="M359" s="94">
        <f t="shared" si="174"/>
        <v>0</v>
      </c>
      <c r="N359" s="77">
        <f t="shared" si="174"/>
        <v>0</v>
      </c>
      <c r="O359" s="113">
        <f t="shared" si="174"/>
        <v>0</v>
      </c>
      <c r="P359" s="77">
        <f t="shared" si="174"/>
        <v>0</v>
      </c>
      <c r="Q359" s="77">
        <f t="shared" si="174"/>
        <v>0</v>
      </c>
      <c r="R359" s="77">
        <f t="shared" si="174"/>
        <v>0</v>
      </c>
    </row>
    <row r="360" spans="1:18" s="23" customFormat="1" ht="38.25" hidden="1">
      <c r="A360" s="5"/>
      <c r="B360" s="5"/>
      <c r="C360" s="65"/>
      <c r="D360" s="40" t="s">
        <v>10</v>
      </c>
      <c r="E360" s="73" t="s">
        <v>99</v>
      </c>
      <c r="F360" s="77"/>
      <c r="G360" s="91">
        <f>F360+SUM(H360:R360)</f>
        <v>0</v>
      </c>
      <c r="H360" s="67"/>
      <c r="I360" s="67"/>
      <c r="J360" s="68"/>
      <c r="K360" s="68"/>
      <c r="L360" s="67"/>
      <c r="M360" s="69"/>
      <c r="N360" s="67"/>
      <c r="O360" s="50"/>
      <c r="P360" s="67"/>
      <c r="Q360" s="67"/>
      <c r="R360" s="67"/>
    </row>
    <row r="361" spans="1:19" s="23" customFormat="1" ht="53.25" customHeight="1" hidden="1">
      <c r="A361" s="5"/>
      <c r="B361" s="5"/>
      <c r="C361" s="62" t="s">
        <v>364</v>
      </c>
      <c r="D361" s="11"/>
      <c r="E361" s="82" t="s">
        <v>134</v>
      </c>
      <c r="F361" s="93">
        <f>F362</f>
        <v>300</v>
      </c>
      <c r="G361" s="93">
        <f aca="true" t="shared" si="175" ref="G361:R364">G362</f>
        <v>300</v>
      </c>
      <c r="H361" s="71">
        <f t="shared" si="175"/>
        <v>0</v>
      </c>
      <c r="I361" s="71">
        <f t="shared" si="175"/>
        <v>0</v>
      </c>
      <c r="J361" s="71">
        <f t="shared" si="175"/>
        <v>0</v>
      </c>
      <c r="K361" s="71">
        <f t="shared" si="175"/>
        <v>0</v>
      </c>
      <c r="L361" s="71">
        <f t="shared" si="175"/>
        <v>0</v>
      </c>
      <c r="M361" s="75">
        <f t="shared" si="175"/>
        <v>0</v>
      </c>
      <c r="N361" s="71">
        <f t="shared" si="175"/>
        <v>0</v>
      </c>
      <c r="O361" s="49">
        <f t="shared" si="175"/>
        <v>0</v>
      </c>
      <c r="P361" s="71">
        <f t="shared" si="175"/>
        <v>0</v>
      </c>
      <c r="Q361" s="71">
        <f t="shared" si="175"/>
        <v>0</v>
      </c>
      <c r="R361" s="71">
        <f t="shared" si="175"/>
        <v>0</v>
      </c>
      <c r="S361" s="24"/>
    </row>
    <row r="362" spans="1:19" s="23" customFormat="1" ht="25.5" hidden="1">
      <c r="A362" s="5"/>
      <c r="B362" s="5"/>
      <c r="C362" s="80" t="s">
        <v>373</v>
      </c>
      <c r="D362" s="97"/>
      <c r="E362" s="101" t="s">
        <v>153</v>
      </c>
      <c r="F362" s="91">
        <f>F363</f>
        <v>300</v>
      </c>
      <c r="G362" s="91">
        <f t="shared" si="175"/>
        <v>300</v>
      </c>
      <c r="H362" s="63">
        <f t="shared" si="175"/>
        <v>0</v>
      </c>
      <c r="I362" s="63">
        <f t="shared" si="175"/>
        <v>0</v>
      </c>
      <c r="J362" s="63">
        <f t="shared" si="175"/>
        <v>0</v>
      </c>
      <c r="K362" s="63">
        <f t="shared" si="175"/>
        <v>0</v>
      </c>
      <c r="L362" s="63">
        <f t="shared" si="175"/>
        <v>0</v>
      </c>
      <c r="M362" s="76">
        <f t="shared" si="175"/>
        <v>0</v>
      </c>
      <c r="N362" s="63">
        <f t="shared" si="175"/>
        <v>0</v>
      </c>
      <c r="O362" s="189">
        <f t="shared" si="175"/>
        <v>0</v>
      </c>
      <c r="P362" s="63">
        <f t="shared" si="175"/>
        <v>0</v>
      </c>
      <c r="Q362" s="63">
        <f t="shared" si="175"/>
        <v>0</v>
      </c>
      <c r="R362" s="63">
        <f t="shared" si="175"/>
        <v>0</v>
      </c>
      <c r="S362" s="24"/>
    </row>
    <row r="363" spans="1:19" s="23" customFormat="1" ht="25.5" hidden="1">
      <c r="A363" s="5"/>
      <c r="B363" s="5"/>
      <c r="C363" s="65" t="s">
        <v>374</v>
      </c>
      <c r="D363" s="40"/>
      <c r="E363" s="66" t="s">
        <v>376</v>
      </c>
      <c r="F363" s="91">
        <f>F364</f>
        <v>300</v>
      </c>
      <c r="G363" s="91">
        <f t="shared" si="175"/>
        <v>300</v>
      </c>
      <c r="H363" s="63">
        <f t="shared" si="175"/>
        <v>0</v>
      </c>
      <c r="I363" s="63">
        <f t="shared" si="175"/>
        <v>0</v>
      </c>
      <c r="J363" s="63">
        <f t="shared" si="175"/>
        <v>0</v>
      </c>
      <c r="K363" s="63">
        <f t="shared" si="175"/>
        <v>0</v>
      </c>
      <c r="L363" s="63">
        <f t="shared" si="175"/>
        <v>0</v>
      </c>
      <c r="M363" s="76">
        <f t="shared" si="175"/>
        <v>0</v>
      </c>
      <c r="N363" s="63">
        <f t="shared" si="175"/>
        <v>0</v>
      </c>
      <c r="O363" s="189">
        <f t="shared" si="175"/>
        <v>0</v>
      </c>
      <c r="P363" s="63">
        <f t="shared" si="175"/>
        <v>0</v>
      </c>
      <c r="Q363" s="63">
        <f t="shared" si="175"/>
        <v>0</v>
      </c>
      <c r="R363" s="63">
        <f t="shared" si="175"/>
        <v>0</v>
      </c>
      <c r="S363" s="24"/>
    </row>
    <row r="364" spans="1:19" s="23" customFormat="1" ht="12.75" hidden="1">
      <c r="A364" s="5"/>
      <c r="B364" s="5"/>
      <c r="C364" s="65" t="s">
        <v>375</v>
      </c>
      <c r="D364" s="40"/>
      <c r="E364" s="66" t="s">
        <v>377</v>
      </c>
      <c r="F364" s="91">
        <f>F365</f>
        <v>300</v>
      </c>
      <c r="G364" s="91">
        <f t="shared" si="175"/>
        <v>300</v>
      </c>
      <c r="H364" s="63">
        <f t="shared" si="175"/>
        <v>0</v>
      </c>
      <c r="I364" s="63">
        <f t="shared" si="175"/>
        <v>0</v>
      </c>
      <c r="J364" s="63">
        <f t="shared" si="175"/>
        <v>0</v>
      </c>
      <c r="K364" s="63">
        <f t="shared" si="175"/>
        <v>0</v>
      </c>
      <c r="L364" s="63">
        <f t="shared" si="175"/>
        <v>0</v>
      </c>
      <c r="M364" s="76">
        <f t="shared" si="175"/>
        <v>0</v>
      </c>
      <c r="N364" s="63">
        <f t="shared" si="175"/>
        <v>0</v>
      </c>
      <c r="O364" s="189">
        <f t="shared" si="175"/>
        <v>0</v>
      </c>
      <c r="P364" s="63">
        <f t="shared" si="175"/>
        <v>0</v>
      </c>
      <c r="Q364" s="63">
        <f t="shared" si="175"/>
        <v>0</v>
      </c>
      <c r="R364" s="63">
        <f t="shared" si="175"/>
        <v>0</v>
      </c>
      <c r="S364" s="24"/>
    </row>
    <row r="365" spans="1:19" s="23" customFormat="1" ht="25.5" hidden="1">
      <c r="A365" s="5"/>
      <c r="B365" s="5"/>
      <c r="C365" s="65"/>
      <c r="D365" s="40" t="s">
        <v>3</v>
      </c>
      <c r="E365" s="66" t="s">
        <v>95</v>
      </c>
      <c r="F365" s="91">
        <v>300</v>
      </c>
      <c r="G365" s="91">
        <f>F365+SUM(H365:R365)</f>
        <v>300</v>
      </c>
      <c r="H365" s="63"/>
      <c r="I365" s="63"/>
      <c r="J365" s="64"/>
      <c r="K365" s="64"/>
      <c r="L365" s="63"/>
      <c r="M365" s="76"/>
      <c r="N365" s="63"/>
      <c r="O365" s="189"/>
      <c r="P365" s="63"/>
      <c r="Q365" s="63"/>
      <c r="R365" s="63"/>
      <c r="S365" s="24"/>
    </row>
    <row r="366" spans="1:18" s="24" customFormat="1" ht="12.75" hidden="1">
      <c r="A366" s="17"/>
      <c r="B366" s="17"/>
      <c r="C366" s="62" t="s">
        <v>418</v>
      </c>
      <c r="D366" s="11"/>
      <c r="E366" s="59" t="s">
        <v>141</v>
      </c>
      <c r="F366" s="93">
        <f>F367</f>
        <v>0</v>
      </c>
      <c r="G366" s="93">
        <f aca="true" t="shared" si="176" ref="G366:R367">G367</f>
        <v>0</v>
      </c>
      <c r="H366" s="71">
        <f t="shared" si="176"/>
        <v>0</v>
      </c>
      <c r="I366" s="71">
        <f t="shared" si="176"/>
        <v>0</v>
      </c>
      <c r="J366" s="71">
        <f t="shared" si="176"/>
        <v>0</v>
      </c>
      <c r="K366" s="71">
        <f t="shared" si="176"/>
        <v>0</v>
      </c>
      <c r="L366" s="71">
        <f t="shared" si="176"/>
        <v>0</v>
      </c>
      <c r="M366" s="75">
        <f t="shared" si="176"/>
        <v>0</v>
      </c>
      <c r="N366" s="71">
        <f t="shared" si="176"/>
        <v>0</v>
      </c>
      <c r="O366" s="49">
        <f t="shared" si="176"/>
        <v>0</v>
      </c>
      <c r="P366" s="71">
        <f t="shared" si="176"/>
        <v>0</v>
      </c>
      <c r="Q366" s="71">
        <f t="shared" si="176"/>
        <v>0</v>
      </c>
      <c r="R366" s="71">
        <f t="shared" si="176"/>
        <v>0</v>
      </c>
    </row>
    <row r="367" spans="1:18" s="24" customFormat="1" ht="38.25" hidden="1">
      <c r="A367" s="17"/>
      <c r="B367" s="17"/>
      <c r="C367" s="65" t="s">
        <v>419</v>
      </c>
      <c r="D367" s="40"/>
      <c r="E367" s="56" t="s">
        <v>142</v>
      </c>
      <c r="F367" s="77">
        <f>F368</f>
        <v>0</v>
      </c>
      <c r="G367" s="77">
        <f t="shared" si="176"/>
        <v>0</v>
      </c>
      <c r="H367" s="67">
        <f t="shared" si="176"/>
        <v>0</v>
      </c>
      <c r="I367" s="67">
        <f t="shared" si="176"/>
        <v>0</v>
      </c>
      <c r="J367" s="67">
        <f t="shared" si="176"/>
        <v>0</v>
      </c>
      <c r="K367" s="67">
        <f t="shared" si="176"/>
        <v>0</v>
      </c>
      <c r="L367" s="67">
        <f t="shared" si="176"/>
        <v>0</v>
      </c>
      <c r="M367" s="69">
        <f t="shared" si="176"/>
        <v>0</v>
      </c>
      <c r="N367" s="67">
        <f t="shared" si="176"/>
        <v>0</v>
      </c>
      <c r="O367" s="50">
        <f t="shared" si="176"/>
        <v>0</v>
      </c>
      <c r="P367" s="67">
        <f t="shared" si="176"/>
        <v>0</v>
      </c>
      <c r="Q367" s="67">
        <f t="shared" si="176"/>
        <v>0</v>
      </c>
      <c r="R367" s="67">
        <f t="shared" si="176"/>
        <v>0</v>
      </c>
    </row>
    <row r="368" spans="1:18" s="24" customFormat="1" ht="12.75" hidden="1">
      <c r="A368" s="17"/>
      <c r="B368" s="17"/>
      <c r="C368" s="65"/>
      <c r="D368" s="40" t="s">
        <v>4</v>
      </c>
      <c r="E368" s="66" t="s">
        <v>5</v>
      </c>
      <c r="F368" s="77"/>
      <c r="G368" s="91">
        <f>F368+SUM(H368:R368)</f>
        <v>0</v>
      </c>
      <c r="H368" s="67"/>
      <c r="I368" s="67"/>
      <c r="J368" s="68"/>
      <c r="K368" s="68"/>
      <c r="L368" s="67"/>
      <c r="M368" s="69"/>
      <c r="N368" s="67"/>
      <c r="O368" s="50"/>
      <c r="P368" s="67"/>
      <c r="Q368" s="67"/>
      <c r="R368" s="67"/>
    </row>
    <row r="369" spans="1:19" s="23" customFormat="1" ht="12.75">
      <c r="A369" s="5"/>
      <c r="B369" s="142" t="s">
        <v>76</v>
      </c>
      <c r="C369" s="138"/>
      <c r="D369" s="138"/>
      <c r="E369" s="139" t="s">
        <v>77</v>
      </c>
      <c r="F369" s="118">
        <f aca="true" t="shared" si="177" ref="F369:R369">F370+F375+F390</f>
        <v>25140.5</v>
      </c>
      <c r="G369" s="118">
        <f t="shared" si="177"/>
        <v>25005.5</v>
      </c>
      <c r="H369" s="118">
        <f t="shared" si="177"/>
        <v>-135</v>
      </c>
      <c r="I369" s="118">
        <f t="shared" si="177"/>
        <v>0</v>
      </c>
      <c r="J369" s="118">
        <f t="shared" si="177"/>
        <v>0</v>
      </c>
      <c r="K369" s="118">
        <f t="shared" si="177"/>
        <v>0</v>
      </c>
      <c r="L369" s="118">
        <f t="shared" si="177"/>
        <v>0</v>
      </c>
      <c r="M369" s="120">
        <f t="shared" si="177"/>
        <v>0</v>
      </c>
      <c r="N369" s="118">
        <f t="shared" si="177"/>
        <v>0</v>
      </c>
      <c r="O369" s="183">
        <f t="shared" si="177"/>
        <v>0</v>
      </c>
      <c r="P369" s="118">
        <f t="shared" si="177"/>
        <v>0</v>
      </c>
      <c r="Q369" s="118">
        <f t="shared" si="177"/>
        <v>0</v>
      </c>
      <c r="R369" s="118">
        <f t="shared" si="177"/>
        <v>0</v>
      </c>
      <c r="S369" s="24"/>
    </row>
    <row r="370" spans="1:18" s="24" customFormat="1" ht="38.25" hidden="1">
      <c r="A370" s="17"/>
      <c r="B370" s="140"/>
      <c r="C370" s="141" t="s">
        <v>198</v>
      </c>
      <c r="D370" s="142"/>
      <c r="E370" s="143" t="s">
        <v>111</v>
      </c>
      <c r="F370" s="93">
        <f>F371</f>
        <v>303</v>
      </c>
      <c r="G370" s="93">
        <f aca="true" t="shared" si="178" ref="G370:R370">G371</f>
        <v>303</v>
      </c>
      <c r="H370" s="93">
        <f t="shared" si="178"/>
        <v>0</v>
      </c>
      <c r="I370" s="93">
        <f t="shared" si="178"/>
        <v>0</v>
      </c>
      <c r="J370" s="93">
        <f t="shared" si="178"/>
        <v>0</v>
      </c>
      <c r="K370" s="93">
        <f t="shared" si="178"/>
        <v>0</v>
      </c>
      <c r="L370" s="93">
        <f t="shared" si="178"/>
        <v>0</v>
      </c>
      <c r="M370" s="129">
        <f t="shared" si="178"/>
        <v>0</v>
      </c>
      <c r="N370" s="93">
        <f t="shared" si="178"/>
        <v>0</v>
      </c>
      <c r="O370" s="182">
        <f t="shared" si="178"/>
        <v>0</v>
      </c>
      <c r="P370" s="93">
        <f t="shared" si="178"/>
        <v>0</v>
      </c>
      <c r="Q370" s="93">
        <f t="shared" si="178"/>
        <v>0</v>
      </c>
      <c r="R370" s="93">
        <f t="shared" si="178"/>
        <v>0</v>
      </c>
    </row>
    <row r="371" spans="1:18" s="24" customFormat="1" ht="25.5" hidden="1">
      <c r="A371" s="17"/>
      <c r="B371" s="140"/>
      <c r="C371" s="144" t="s">
        <v>212</v>
      </c>
      <c r="D371" s="105"/>
      <c r="E371" s="102" t="s">
        <v>112</v>
      </c>
      <c r="F371" s="77">
        <f>F372</f>
        <v>303</v>
      </c>
      <c r="G371" s="77">
        <f aca="true" t="shared" si="179" ref="G371:R373">G372</f>
        <v>303</v>
      </c>
      <c r="H371" s="67">
        <f t="shared" si="179"/>
        <v>0</v>
      </c>
      <c r="I371" s="67">
        <f t="shared" si="179"/>
        <v>0</v>
      </c>
      <c r="J371" s="67">
        <f t="shared" si="179"/>
        <v>0</v>
      </c>
      <c r="K371" s="67">
        <f t="shared" si="179"/>
        <v>0</v>
      </c>
      <c r="L371" s="67">
        <f t="shared" si="179"/>
        <v>0</v>
      </c>
      <c r="M371" s="69">
        <f t="shared" si="179"/>
        <v>0</v>
      </c>
      <c r="N371" s="67">
        <f t="shared" si="179"/>
        <v>0</v>
      </c>
      <c r="O371" s="50">
        <f t="shared" si="179"/>
        <v>0</v>
      </c>
      <c r="P371" s="67">
        <f t="shared" si="179"/>
        <v>0</v>
      </c>
      <c r="Q371" s="67">
        <f t="shared" si="179"/>
        <v>0</v>
      </c>
      <c r="R371" s="67">
        <f t="shared" si="179"/>
        <v>0</v>
      </c>
    </row>
    <row r="372" spans="1:18" s="24" customFormat="1" ht="38.25" hidden="1">
      <c r="A372" s="17"/>
      <c r="B372" s="140"/>
      <c r="C372" s="105" t="s">
        <v>213</v>
      </c>
      <c r="D372" s="105"/>
      <c r="E372" s="103" t="s">
        <v>214</v>
      </c>
      <c r="F372" s="77">
        <f>F373</f>
        <v>303</v>
      </c>
      <c r="G372" s="77">
        <f t="shared" si="179"/>
        <v>303</v>
      </c>
      <c r="H372" s="67">
        <f t="shared" si="179"/>
        <v>0</v>
      </c>
      <c r="I372" s="67">
        <f t="shared" si="179"/>
        <v>0</v>
      </c>
      <c r="J372" s="67">
        <f t="shared" si="179"/>
        <v>0</v>
      </c>
      <c r="K372" s="67">
        <f t="shared" si="179"/>
        <v>0</v>
      </c>
      <c r="L372" s="67">
        <f t="shared" si="179"/>
        <v>0</v>
      </c>
      <c r="M372" s="69">
        <f t="shared" si="179"/>
        <v>0</v>
      </c>
      <c r="N372" s="67">
        <f t="shared" si="179"/>
        <v>0</v>
      </c>
      <c r="O372" s="50">
        <f t="shared" si="179"/>
        <v>0</v>
      </c>
      <c r="P372" s="67">
        <f t="shared" si="179"/>
        <v>0</v>
      </c>
      <c r="Q372" s="67">
        <f t="shared" si="179"/>
        <v>0</v>
      </c>
      <c r="R372" s="67">
        <f t="shared" si="179"/>
        <v>0</v>
      </c>
    </row>
    <row r="373" spans="1:18" s="24" customFormat="1" ht="25.5" hidden="1">
      <c r="A373" s="17"/>
      <c r="B373" s="140"/>
      <c r="C373" s="105" t="s">
        <v>549</v>
      </c>
      <c r="D373" s="105"/>
      <c r="E373" s="103" t="s">
        <v>548</v>
      </c>
      <c r="F373" s="77">
        <f>F374</f>
        <v>303</v>
      </c>
      <c r="G373" s="77">
        <f t="shared" si="179"/>
        <v>303</v>
      </c>
      <c r="H373" s="67">
        <f t="shared" si="179"/>
        <v>0</v>
      </c>
      <c r="I373" s="67">
        <f t="shared" si="179"/>
        <v>0</v>
      </c>
      <c r="J373" s="67">
        <f t="shared" si="179"/>
        <v>0</v>
      </c>
      <c r="K373" s="67">
        <f t="shared" si="179"/>
        <v>0</v>
      </c>
      <c r="L373" s="67">
        <f t="shared" si="179"/>
        <v>0</v>
      </c>
      <c r="M373" s="69">
        <f t="shared" si="179"/>
        <v>0</v>
      </c>
      <c r="N373" s="67">
        <f t="shared" si="179"/>
        <v>0</v>
      </c>
      <c r="O373" s="50">
        <f t="shared" si="179"/>
        <v>0</v>
      </c>
      <c r="P373" s="67">
        <f t="shared" si="179"/>
        <v>0</v>
      </c>
      <c r="Q373" s="67">
        <f t="shared" si="179"/>
        <v>0</v>
      </c>
      <c r="R373" s="67">
        <f t="shared" si="179"/>
        <v>0</v>
      </c>
    </row>
    <row r="374" spans="1:18" s="24" customFormat="1" ht="25.5" hidden="1">
      <c r="A374" s="17"/>
      <c r="B374" s="140"/>
      <c r="C374" s="104"/>
      <c r="D374" s="105" t="s">
        <v>3</v>
      </c>
      <c r="E374" s="107" t="s">
        <v>95</v>
      </c>
      <c r="F374" s="77">
        <v>303</v>
      </c>
      <c r="G374" s="77">
        <f>F374+SUM(H374:R374)</f>
        <v>303</v>
      </c>
      <c r="H374" s="67"/>
      <c r="I374" s="67"/>
      <c r="J374" s="68"/>
      <c r="K374" s="68"/>
      <c r="L374" s="67"/>
      <c r="M374" s="69"/>
      <c r="N374" s="67"/>
      <c r="O374" s="50"/>
      <c r="P374" s="67"/>
      <c r="Q374" s="67"/>
      <c r="R374" s="67"/>
    </row>
    <row r="375" spans="1:18" s="24" customFormat="1" ht="38.25">
      <c r="A375" s="17"/>
      <c r="B375" s="140"/>
      <c r="C375" s="62" t="s">
        <v>364</v>
      </c>
      <c r="D375" s="11"/>
      <c r="E375" s="82" t="s">
        <v>134</v>
      </c>
      <c r="F375" s="93">
        <f>F376</f>
        <v>24837.5</v>
      </c>
      <c r="G375" s="93">
        <f aca="true" t="shared" si="180" ref="G375:R375">G376</f>
        <v>24702.5</v>
      </c>
      <c r="H375" s="93">
        <f t="shared" si="180"/>
        <v>-135</v>
      </c>
      <c r="I375" s="77">
        <f t="shared" si="180"/>
        <v>0</v>
      </c>
      <c r="J375" s="77">
        <f t="shared" si="180"/>
        <v>0</v>
      </c>
      <c r="K375" s="77">
        <f t="shared" si="180"/>
        <v>0</v>
      </c>
      <c r="L375" s="77">
        <f t="shared" si="180"/>
        <v>0</v>
      </c>
      <c r="M375" s="94">
        <f t="shared" si="180"/>
        <v>0</v>
      </c>
      <c r="N375" s="77">
        <f t="shared" si="180"/>
        <v>0</v>
      </c>
      <c r="O375" s="113">
        <f t="shared" si="180"/>
        <v>0</v>
      </c>
      <c r="P375" s="77">
        <f t="shared" si="180"/>
        <v>0</v>
      </c>
      <c r="Q375" s="77">
        <f t="shared" si="180"/>
        <v>0</v>
      </c>
      <c r="R375" s="77">
        <f t="shared" si="180"/>
        <v>0</v>
      </c>
    </row>
    <row r="376" spans="1:18" s="24" customFormat="1" ht="25.5">
      <c r="A376" s="17"/>
      <c r="B376" s="140"/>
      <c r="C376" s="80" t="s">
        <v>383</v>
      </c>
      <c r="D376" s="40"/>
      <c r="E376" s="83" t="s">
        <v>137</v>
      </c>
      <c r="F376" s="77">
        <f>F377+F380+F383</f>
        <v>24837.5</v>
      </c>
      <c r="G376" s="77">
        <f aca="true" t="shared" si="181" ref="G376:R376">G377+G380+G383</f>
        <v>24702.5</v>
      </c>
      <c r="H376" s="77">
        <f t="shared" si="181"/>
        <v>-135</v>
      </c>
      <c r="I376" s="77">
        <f t="shared" si="181"/>
        <v>0</v>
      </c>
      <c r="J376" s="77">
        <f t="shared" si="181"/>
        <v>0</v>
      </c>
      <c r="K376" s="77">
        <f t="shared" si="181"/>
        <v>0</v>
      </c>
      <c r="L376" s="77">
        <f t="shared" si="181"/>
        <v>0</v>
      </c>
      <c r="M376" s="77">
        <f t="shared" si="181"/>
        <v>0</v>
      </c>
      <c r="N376" s="77">
        <f t="shared" si="181"/>
        <v>0</v>
      </c>
      <c r="O376" s="77">
        <f t="shared" si="181"/>
        <v>0</v>
      </c>
      <c r="P376" s="77">
        <f t="shared" si="181"/>
        <v>0</v>
      </c>
      <c r="Q376" s="77">
        <f t="shared" si="181"/>
        <v>0</v>
      </c>
      <c r="R376" s="77">
        <f t="shared" si="181"/>
        <v>0</v>
      </c>
    </row>
    <row r="377" spans="1:18" s="24" customFormat="1" ht="12.75" hidden="1">
      <c r="A377" s="17"/>
      <c r="B377" s="140"/>
      <c r="C377" s="40" t="s">
        <v>384</v>
      </c>
      <c r="D377" s="40"/>
      <c r="E377" s="81" t="s">
        <v>386</v>
      </c>
      <c r="F377" s="77">
        <f>F378</f>
        <v>10432.5</v>
      </c>
      <c r="G377" s="77">
        <f aca="true" t="shared" si="182" ref="G377:R378">G378</f>
        <v>10432.5</v>
      </c>
      <c r="H377" s="77">
        <f t="shared" si="182"/>
        <v>0</v>
      </c>
      <c r="I377" s="77">
        <f t="shared" si="182"/>
        <v>0</v>
      </c>
      <c r="J377" s="77">
        <f t="shared" si="182"/>
        <v>0</v>
      </c>
      <c r="K377" s="77">
        <f t="shared" si="182"/>
        <v>0</v>
      </c>
      <c r="L377" s="77">
        <f t="shared" si="182"/>
        <v>0</v>
      </c>
      <c r="M377" s="94">
        <f t="shared" si="182"/>
        <v>0</v>
      </c>
      <c r="N377" s="77">
        <f t="shared" si="182"/>
        <v>0</v>
      </c>
      <c r="O377" s="113">
        <f t="shared" si="182"/>
        <v>0</v>
      </c>
      <c r="P377" s="77">
        <f t="shared" si="182"/>
        <v>0</v>
      </c>
      <c r="Q377" s="77">
        <f t="shared" si="182"/>
        <v>0</v>
      </c>
      <c r="R377" s="77">
        <f t="shared" si="182"/>
        <v>0</v>
      </c>
    </row>
    <row r="378" spans="1:18" s="24" customFormat="1" ht="25.5" hidden="1">
      <c r="A378" s="17"/>
      <c r="B378" s="140"/>
      <c r="C378" s="40" t="s">
        <v>385</v>
      </c>
      <c r="D378" s="40"/>
      <c r="E378" s="81" t="s">
        <v>564</v>
      </c>
      <c r="F378" s="77">
        <f>F379</f>
        <v>10432.5</v>
      </c>
      <c r="G378" s="77">
        <f t="shared" si="182"/>
        <v>10432.5</v>
      </c>
      <c r="H378" s="77">
        <f t="shared" si="182"/>
        <v>0</v>
      </c>
      <c r="I378" s="77">
        <f t="shared" si="182"/>
        <v>0</v>
      </c>
      <c r="J378" s="77">
        <f t="shared" si="182"/>
        <v>0</v>
      </c>
      <c r="K378" s="77">
        <f t="shared" si="182"/>
        <v>0</v>
      </c>
      <c r="L378" s="77">
        <f t="shared" si="182"/>
        <v>0</v>
      </c>
      <c r="M378" s="94">
        <f t="shared" si="182"/>
        <v>0</v>
      </c>
      <c r="N378" s="77">
        <f t="shared" si="182"/>
        <v>0</v>
      </c>
      <c r="O378" s="113">
        <f t="shared" si="182"/>
        <v>0</v>
      </c>
      <c r="P378" s="77">
        <f t="shared" si="182"/>
        <v>0</v>
      </c>
      <c r="Q378" s="77">
        <f t="shared" si="182"/>
        <v>0</v>
      </c>
      <c r="R378" s="77">
        <f t="shared" si="182"/>
        <v>0</v>
      </c>
    </row>
    <row r="379" spans="1:18" s="24" customFormat="1" ht="25.5" hidden="1">
      <c r="A379" s="17"/>
      <c r="B379" s="140"/>
      <c r="C379" s="62"/>
      <c r="D379" s="40" t="s">
        <v>3</v>
      </c>
      <c r="E379" s="66" t="s">
        <v>95</v>
      </c>
      <c r="F379" s="77">
        <v>10432.5</v>
      </c>
      <c r="G379" s="77">
        <f>F379+SUM(H379:R379)</f>
        <v>10432.5</v>
      </c>
      <c r="H379" s="67"/>
      <c r="I379" s="67"/>
      <c r="J379" s="68"/>
      <c r="K379" s="68"/>
      <c r="L379" s="67"/>
      <c r="M379" s="69"/>
      <c r="N379" s="67"/>
      <c r="O379" s="50"/>
      <c r="P379" s="67"/>
      <c r="Q379" s="67"/>
      <c r="R379" s="67"/>
    </row>
    <row r="380" spans="1:18" s="24" customFormat="1" ht="12.75">
      <c r="A380" s="17"/>
      <c r="B380" s="140"/>
      <c r="C380" s="65" t="s">
        <v>388</v>
      </c>
      <c r="D380" s="40"/>
      <c r="E380" s="81" t="s">
        <v>389</v>
      </c>
      <c r="F380" s="77">
        <f>F381</f>
        <v>9256.8</v>
      </c>
      <c r="G380" s="77">
        <f aca="true" t="shared" si="183" ref="G380:R381">G381</f>
        <v>9121.8</v>
      </c>
      <c r="H380" s="77">
        <f t="shared" si="183"/>
        <v>-135</v>
      </c>
      <c r="I380" s="77">
        <f t="shared" si="183"/>
        <v>0</v>
      </c>
      <c r="J380" s="77">
        <f t="shared" si="183"/>
        <v>0</v>
      </c>
      <c r="K380" s="77">
        <f t="shared" si="183"/>
        <v>0</v>
      </c>
      <c r="L380" s="77">
        <f t="shared" si="183"/>
        <v>0</v>
      </c>
      <c r="M380" s="94">
        <f t="shared" si="183"/>
        <v>0</v>
      </c>
      <c r="N380" s="77">
        <f t="shared" si="183"/>
        <v>0</v>
      </c>
      <c r="O380" s="113">
        <f t="shared" si="183"/>
        <v>0</v>
      </c>
      <c r="P380" s="77">
        <f t="shared" si="183"/>
        <v>0</v>
      </c>
      <c r="Q380" s="77">
        <f t="shared" si="183"/>
        <v>0</v>
      </c>
      <c r="R380" s="77">
        <f t="shared" si="183"/>
        <v>0</v>
      </c>
    </row>
    <row r="381" spans="1:18" s="24" customFormat="1" ht="25.5">
      <c r="A381" s="17"/>
      <c r="B381" s="140"/>
      <c r="C381" s="65" t="s">
        <v>566</v>
      </c>
      <c r="D381" s="40"/>
      <c r="E381" s="81" t="s">
        <v>565</v>
      </c>
      <c r="F381" s="77">
        <f>F382</f>
        <v>9256.8</v>
      </c>
      <c r="G381" s="77">
        <f t="shared" si="183"/>
        <v>9121.8</v>
      </c>
      <c r="H381" s="77">
        <f t="shared" si="183"/>
        <v>-135</v>
      </c>
      <c r="I381" s="77">
        <f t="shared" si="183"/>
        <v>0</v>
      </c>
      <c r="J381" s="77">
        <f t="shared" si="183"/>
        <v>0</v>
      </c>
      <c r="K381" s="77">
        <f t="shared" si="183"/>
        <v>0</v>
      </c>
      <c r="L381" s="77">
        <f t="shared" si="183"/>
        <v>0</v>
      </c>
      <c r="M381" s="94">
        <f t="shared" si="183"/>
        <v>0</v>
      </c>
      <c r="N381" s="77">
        <f t="shared" si="183"/>
        <v>0</v>
      </c>
      <c r="O381" s="113">
        <f t="shared" si="183"/>
        <v>0</v>
      </c>
      <c r="P381" s="77">
        <f t="shared" si="183"/>
        <v>0</v>
      </c>
      <c r="Q381" s="77">
        <f t="shared" si="183"/>
        <v>0</v>
      </c>
      <c r="R381" s="77">
        <f t="shared" si="183"/>
        <v>0</v>
      </c>
    </row>
    <row r="382" spans="1:18" s="24" customFormat="1" ht="25.5">
      <c r="A382" s="17"/>
      <c r="B382" s="140"/>
      <c r="C382" s="65"/>
      <c r="D382" s="40" t="s">
        <v>3</v>
      </c>
      <c r="E382" s="66" t="s">
        <v>95</v>
      </c>
      <c r="F382" s="77">
        <v>9256.8</v>
      </c>
      <c r="G382" s="77">
        <f>F382+SUM(H382:R382)</f>
        <v>9121.8</v>
      </c>
      <c r="H382" s="67">
        <v>-135</v>
      </c>
      <c r="I382" s="67"/>
      <c r="J382" s="64"/>
      <c r="K382" s="68"/>
      <c r="L382" s="67"/>
      <c r="M382" s="69"/>
      <c r="N382" s="67"/>
      <c r="O382" s="50"/>
      <c r="P382" s="67"/>
      <c r="Q382" s="67"/>
      <c r="R382" s="67"/>
    </row>
    <row r="383" spans="1:18" s="24" customFormat="1" ht="12.75" hidden="1">
      <c r="A383" s="17"/>
      <c r="B383" s="140"/>
      <c r="C383" s="65" t="s">
        <v>393</v>
      </c>
      <c r="D383" s="40"/>
      <c r="E383" s="81" t="s">
        <v>394</v>
      </c>
      <c r="F383" s="77">
        <f>F384+F386+F388</f>
        <v>5148.2</v>
      </c>
      <c r="G383" s="77">
        <f aca="true" t="shared" si="184" ref="G383:R383">G384+G386+G388</f>
        <v>5148.2</v>
      </c>
      <c r="H383" s="77">
        <f t="shared" si="184"/>
        <v>0</v>
      </c>
      <c r="I383" s="77">
        <f t="shared" si="184"/>
        <v>0</v>
      </c>
      <c r="J383" s="77">
        <f t="shared" si="184"/>
        <v>0</v>
      </c>
      <c r="K383" s="77">
        <f t="shared" si="184"/>
        <v>0</v>
      </c>
      <c r="L383" s="77">
        <f t="shared" si="184"/>
        <v>0</v>
      </c>
      <c r="M383" s="77">
        <f t="shared" si="184"/>
        <v>0</v>
      </c>
      <c r="N383" s="77">
        <f t="shared" si="184"/>
        <v>0</v>
      </c>
      <c r="O383" s="77">
        <f t="shared" si="184"/>
        <v>0</v>
      </c>
      <c r="P383" s="77">
        <f t="shared" si="184"/>
        <v>0</v>
      </c>
      <c r="Q383" s="77">
        <f t="shared" si="184"/>
        <v>0</v>
      </c>
      <c r="R383" s="77">
        <f t="shared" si="184"/>
        <v>0</v>
      </c>
    </row>
    <row r="384" spans="1:18" s="24" customFormat="1" ht="25.5" hidden="1">
      <c r="A384" s="17"/>
      <c r="B384" s="140"/>
      <c r="C384" s="65" t="s">
        <v>567</v>
      </c>
      <c r="D384" s="40"/>
      <c r="E384" s="81" t="s">
        <v>568</v>
      </c>
      <c r="F384" s="77">
        <f>F385</f>
        <v>3093.2</v>
      </c>
      <c r="G384" s="77">
        <f aca="true" t="shared" si="185" ref="G384:R384">G385</f>
        <v>3093.2</v>
      </c>
      <c r="H384" s="77">
        <f t="shared" si="185"/>
        <v>0</v>
      </c>
      <c r="I384" s="77">
        <f t="shared" si="185"/>
        <v>0</v>
      </c>
      <c r="J384" s="77">
        <f t="shared" si="185"/>
        <v>0</v>
      </c>
      <c r="K384" s="77">
        <f t="shared" si="185"/>
        <v>0</v>
      </c>
      <c r="L384" s="77">
        <f t="shared" si="185"/>
        <v>0</v>
      </c>
      <c r="M384" s="94">
        <f t="shared" si="185"/>
        <v>0</v>
      </c>
      <c r="N384" s="77">
        <f t="shared" si="185"/>
        <v>0</v>
      </c>
      <c r="O384" s="113">
        <f t="shared" si="185"/>
        <v>0</v>
      </c>
      <c r="P384" s="77">
        <f t="shared" si="185"/>
        <v>0</v>
      </c>
      <c r="Q384" s="77">
        <f t="shared" si="185"/>
        <v>0</v>
      </c>
      <c r="R384" s="77">
        <f t="shared" si="185"/>
        <v>0</v>
      </c>
    </row>
    <row r="385" spans="1:18" s="24" customFormat="1" ht="25.5" hidden="1">
      <c r="A385" s="17"/>
      <c r="B385" s="140"/>
      <c r="C385" s="65"/>
      <c r="D385" s="40" t="s">
        <v>3</v>
      </c>
      <c r="E385" s="66" t="s">
        <v>95</v>
      </c>
      <c r="F385" s="77">
        <v>3093.2</v>
      </c>
      <c r="G385" s="77">
        <f>F385+SUM(H385:R385)</f>
        <v>3093.2</v>
      </c>
      <c r="H385" s="67"/>
      <c r="I385" s="67"/>
      <c r="J385" s="68"/>
      <c r="K385" s="68"/>
      <c r="L385" s="67"/>
      <c r="M385" s="69"/>
      <c r="N385" s="67"/>
      <c r="O385" s="50"/>
      <c r="P385" s="67"/>
      <c r="Q385" s="67"/>
      <c r="R385" s="67"/>
    </row>
    <row r="386" spans="1:18" s="24" customFormat="1" ht="25.5" hidden="1">
      <c r="A386" s="17"/>
      <c r="B386" s="140"/>
      <c r="C386" s="65" t="s">
        <v>569</v>
      </c>
      <c r="D386" s="40"/>
      <c r="E386" s="81" t="s">
        <v>570</v>
      </c>
      <c r="F386" s="77">
        <f>F387</f>
        <v>575</v>
      </c>
      <c r="G386" s="77">
        <f aca="true" t="shared" si="186" ref="G386:R386">G387</f>
        <v>575</v>
      </c>
      <c r="H386" s="77">
        <f t="shared" si="186"/>
        <v>0</v>
      </c>
      <c r="I386" s="77">
        <f t="shared" si="186"/>
        <v>0</v>
      </c>
      <c r="J386" s="77">
        <f t="shared" si="186"/>
        <v>0</v>
      </c>
      <c r="K386" s="77">
        <f t="shared" si="186"/>
        <v>0</v>
      </c>
      <c r="L386" s="77">
        <f t="shared" si="186"/>
        <v>0</v>
      </c>
      <c r="M386" s="94">
        <f t="shared" si="186"/>
        <v>0</v>
      </c>
      <c r="N386" s="77">
        <f t="shared" si="186"/>
        <v>0</v>
      </c>
      <c r="O386" s="113">
        <f t="shared" si="186"/>
        <v>0</v>
      </c>
      <c r="P386" s="77">
        <f t="shared" si="186"/>
        <v>0</v>
      </c>
      <c r="Q386" s="77">
        <f t="shared" si="186"/>
        <v>0</v>
      </c>
      <c r="R386" s="77">
        <f t="shared" si="186"/>
        <v>0</v>
      </c>
    </row>
    <row r="387" spans="1:18" s="24" customFormat="1" ht="25.5" hidden="1">
      <c r="A387" s="17"/>
      <c r="B387" s="140"/>
      <c r="C387" s="65"/>
      <c r="D387" s="40" t="s">
        <v>3</v>
      </c>
      <c r="E387" s="66" t="s">
        <v>95</v>
      </c>
      <c r="F387" s="77">
        <v>575</v>
      </c>
      <c r="G387" s="77">
        <f>F387+SUM(H387:R387)</f>
        <v>575</v>
      </c>
      <c r="H387" s="67"/>
      <c r="I387" s="67"/>
      <c r="J387" s="68"/>
      <c r="K387" s="68"/>
      <c r="L387" s="67"/>
      <c r="M387" s="69"/>
      <c r="N387" s="67"/>
      <c r="O387" s="50"/>
      <c r="P387" s="67"/>
      <c r="Q387" s="67"/>
      <c r="R387" s="67"/>
    </row>
    <row r="388" spans="1:18" s="24" customFormat="1" ht="25.5" hidden="1">
      <c r="A388" s="17"/>
      <c r="B388" s="140"/>
      <c r="C388" s="65" t="s">
        <v>571</v>
      </c>
      <c r="D388" s="40"/>
      <c r="E388" s="66" t="s">
        <v>572</v>
      </c>
      <c r="F388" s="77">
        <f>F389</f>
        <v>1480</v>
      </c>
      <c r="G388" s="77">
        <f aca="true" t="shared" si="187" ref="G388:R388">G389</f>
        <v>1480</v>
      </c>
      <c r="H388" s="77">
        <f t="shared" si="187"/>
        <v>0</v>
      </c>
      <c r="I388" s="77">
        <f t="shared" si="187"/>
        <v>0</v>
      </c>
      <c r="J388" s="77">
        <f t="shared" si="187"/>
        <v>0</v>
      </c>
      <c r="K388" s="77">
        <f t="shared" si="187"/>
        <v>0</v>
      </c>
      <c r="L388" s="77">
        <f t="shared" si="187"/>
        <v>0</v>
      </c>
      <c r="M388" s="77">
        <f t="shared" si="187"/>
        <v>0</v>
      </c>
      <c r="N388" s="77">
        <f t="shared" si="187"/>
        <v>0</v>
      </c>
      <c r="O388" s="77">
        <f t="shared" si="187"/>
        <v>0</v>
      </c>
      <c r="P388" s="77">
        <f t="shared" si="187"/>
        <v>0</v>
      </c>
      <c r="Q388" s="77">
        <f t="shared" si="187"/>
        <v>0</v>
      </c>
      <c r="R388" s="77">
        <f t="shared" si="187"/>
        <v>0</v>
      </c>
    </row>
    <row r="389" spans="1:18" s="24" customFormat="1" ht="25.5" hidden="1">
      <c r="A389" s="17"/>
      <c r="B389" s="140"/>
      <c r="C389" s="65"/>
      <c r="D389" s="40" t="s">
        <v>3</v>
      </c>
      <c r="E389" s="66" t="s">
        <v>95</v>
      </c>
      <c r="F389" s="77">
        <v>1480</v>
      </c>
      <c r="G389" s="77">
        <f>F389+SUM(H389:R389)</f>
        <v>1480</v>
      </c>
      <c r="H389" s="67"/>
      <c r="I389" s="67"/>
      <c r="J389" s="68"/>
      <c r="K389" s="68"/>
      <c r="L389" s="67"/>
      <c r="M389" s="69"/>
      <c r="N389" s="67"/>
      <c r="O389" s="50"/>
      <c r="P389" s="67"/>
      <c r="Q389" s="67"/>
      <c r="R389" s="67"/>
    </row>
    <row r="390" spans="1:18" s="24" customFormat="1" ht="51" hidden="1">
      <c r="A390" s="17"/>
      <c r="B390" s="140"/>
      <c r="C390" s="62" t="s">
        <v>512</v>
      </c>
      <c r="D390" s="11"/>
      <c r="E390" s="111" t="s">
        <v>513</v>
      </c>
      <c r="F390" s="93">
        <f>F391+F394</f>
        <v>0</v>
      </c>
      <c r="G390" s="93">
        <f aca="true" t="shared" si="188" ref="G390:R390">G391+G394</f>
        <v>0</v>
      </c>
      <c r="H390" s="93">
        <f t="shared" si="188"/>
        <v>0</v>
      </c>
      <c r="I390" s="93">
        <f t="shared" si="188"/>
        <v>0</v>
      </c>
      <c r="J390" s="93">
        <f t="shared" si="188"/>
        <v>0</v>
      </c>
      <c r="K390" s="93">
        <f t="shared" si="188"/>
        <v>0</v>
      </c>
      <c r="L390" s="93">
        <f t="shared" si="188"/>
        <v>0</v>
      </c>
      <c r="M390" s="129">
        <f t="shared" si="188"/>
        <v>0</v>
      </c>
      <c r="N390" s="93">
        <f t="shared" si="188"/>
        <v>0</v>
      </c>
      <c r="O390" s="182">
        <f t="shared" si="188"/>
        <v>0</v>
      </c>
      <c r="P390" s="93">
        <f t="shared" si="188"/>
        <v>0</v>
      </c>
      <c r="Q390" s="93">
        <f t="shared" si="188"/>
        <v>0</v>
      </c>
      <c r="R390" s="93">
        <f t="shared" si="188"/>
        <v>0</v>
      </c>
    </row>
    <row r="391" spans="1:18" s="24" customFormat="1" ht="25.5" hidden="1">
      <c r="A391" s="17"/>
      <c r="B391" s="140"/>
      <c r="C391" s="65" t="s">
        <v>514</v>
      </c>
      <c r="D391" s="40"/>
      <c r="E391" s="66" t="s">
        <v>587</v>
      </c>
      <c r="F391" s="77">
        <f>F392</f>
        <v>0</v>
      </c>
      <c r="G391" s="77">
        <f aca="true" t="shared" si="189" ref="G391:R392">G392</f>
        <v>0</v>
      </c>
      <c r="H391" s="77">
        <f t="shared" si="189"/>
        <v>0</v>
      </c>
      <c r="I391" s="77">
        <f t="shared" si="189"/>
        <v>0</v>
      </c>
      <c r="J391" s="77">
        <f t="shared" si="189"/>
        <v>0</v>
      </c>
      <c r="K391" s="77">
        <f t="shared" si="189"/>
        <v>0</v>
      </c>
      <c r="L391" s="77">
        <f t="shared" si="189"/>
        <v>0</v>
      </c>
      <c r="M391" s="94">
        <f t="shared" si="189"/>
        <v>0</v>
      </c>
      <c r="N391" s="77">
        <f t="shared" si="189"/>
        <v>0</v>
      </c>
      <c r="O391" s="113">
        <f t="shared" si="189"/>
        <v>0</v>
      </c>
      <c r="P391" s="77">
        <f t="shared" si="189"/>
        <v>0</v>
      </c>
      <c r="Q391" s="77">
        <f t="shared" si="189"/>
        <v>0</v>
      </c>
      <c r="R391" s="77">
        <f t="shared" si="189"/>
        <v>0</v>
      </c>
    </row>
    <row r="392" spans="1:18" s="24" customFormat="1" ht="25.5" hidden="1">
      <c r="A392" s="17"/>
      <c r="B392" s="140"/>
      <c r="C392" s="65" t="s">
        <v>516</v>
      </c>
      <c r="D392" s="40"/>
      <c r="E392" s="66" t="s">
        <v>585</v>
      </c>
      <c r="F392" s="77">
        <f>F393</f>
        <v>0</v>
      </c>
      <c r="G392" s="77">
        <f t="shared" si="189"/>
        <v>0</v>
      </c>
      <c r="H392" s="77">
        <f t="shared" si="189"/>
        <v>0</v>
      </c>
      <c r="I392" s="77">
        <f t="shared" si="189"/>
        <v>0</v>
      </c>
      <c r="J392" s="77">
        <f t="shared" si="189"/>
        <v>0</v>
      </c>
      <c r="K392" s="77">
        <f t="shared" si="189"/>
        <v>0</v>
      </c>
      <c r="L392" s="77">
        <f t="shared" si="189"/>
        <v>0</v>
      </c>
      <c r="M392" s="94">
        <f t="shared" si="189"/>
        <v>0</v>
      </c>
      <c r="N392" s="77">
        <f t="shared" si="189"/>
        <v>0</v>
      </c>
      <c r="O392" s="113">
        <f t="shared" si="189"/>
        <v>0</v>
      </c>
      <c r="P392" s="77">
        <f t="shared" si="189"/>
        <v>0</v>
      </c>
      <c r="Q392" s="77">
        <f t="shared" si="189"/>
        <v>0</v>
      </c>
      <c r="R392" s="77">
        <f t="shared" si="189"/>
        <v>0</v>
      </c>
    </row>
    <row r="393" spans="1:18" s="24" customFormat="1" ht="25.5" hidden="1">
      <c r="A393" s="17"/>
      <c r="B393" s="140"/>
      <c r="C393" s="65"/>
      <c r="D393" s="40" t="s">
        <v>3</v>
      </c>
      <c r="E393" s="66" t="s">
        <v>95</v>
      </c>
      <c r="F393" s="77"/>
      <c r="G393" s="77">
        <f>F393+SUM(H393:R393)</f>
        <v>0</v>
      </c>
      <c r="H393" s="67"/>
      <c r="I393" s="67"/>
      <c r="J393" s="68"/>
      <c r="K393" s="68"/>
      <c r="L393" s="67"/>
      <c r="M393" s="69"/>
      <c r="N393" s="67"/>
      <c r="O393" s="50"/>
      <c r="P393" s="67"/>
      <c r="Q393" s="67"/>
      <c r="R393" s="67"/>
    </row>
    <row r="394" spans="1:18" s="24" customFormat="1" ht="38.25" hidden="1">
      <c r="A394" s="17"/>
      <c r="B394" s="140"/>
      <c r="C394" s="65" t="s">
        <v>518</v>
      </c>
      <c r="D394" s="40"/>
      <c r="E394" s="66" t="s">
        <v>584</v>
      </c>
      <c r="F394" s="77">
        <f>F395</f>
        <v>0</v>
      </c>
      <c r="G394" s="77">
        <f aca="true" t="shared" si="190" ref="G394:R395">G395</f>
        <v>0</v>
      </c>
      <c r="H394" s="77">
        <f t="shared" si="190"/>
        <v>0</v>
      </c>
      <c r="I394" s="77">
        <f t="shared" si="190"/>
        <v>0</v>
      </c>
      <c r="J394" s="77">
        <f t="shared" si="190"/>
        <v>0</v>
      </c>
      <c r="K394" s="77">
        <f t="shared" si="190"/>
        <v>0</v>
      </c>
      <c r="L394" s="77">
        <f t="shared" si="190"/>
        <v>0</v>
      </c>
      <c r="M394" s="94">
        <f t="shared" si="190"/>
        <v>0</v>
      </c>
      <c r="N394" s="77">
        <f t="shared" si="190"/>
        <v>0</v>
      </c>
      <c r="O394" s="113">
        <f t="shared" si="190"/>
        <v>0</v>
      </c>
      <c r="P394" s="77">
        <f t="shared" si="190"/>
        <v>0</v>
      </c>
      <c r="Q394" s="77">
        <f t="shared" si="190"/>
        <v>0</v>
      </c>
      <c r="R394" s="77">
        <f t="shared" si="190"/>
        <v>0</v>
      </c>
    </row>
    <row r="395" spans="1:18" s="24" customFormat="1" ht="25.5" hidden="1">
      <c r="A395" s="17"/>
      <c r="B395" s="140"/>
      <c r="C395" s="65" t="s">
        <v>520</v>
      </c>
      <c r="D395" s="40"/>
      <c r="E395" s="66" t="s">
        <v>585</v>
      </c>
      <c r="F395" s="77">
        <f>F396</f>
        <v>0</v>
      </c>
      <c r="G395" s="77">
        <f t="shared" si="190"/>
        <v>0</v>
      </c>
      <c r="H395" s="77">
        <f t="shared" si="190"/>
        <v>0</v>
      </c>
      <c r="I395" s="77">
        <f t="shared" si="190"/>
        <v>0</v>
      </c>
      <c r="J395" s="77">
        <f t="shared" si="190"/>
        <v>0</v>
      </c>
      <c r="K395" s="77">
        <f t="shared" si="190"/>
        <v>0</v>
      </c>
      <c r="L395" s="77">
        <f t="shared" si="190"/>
        <v>0</v>
      </c>
      <c r="M395" s="94">
        <f t="shared" si="190"/>
        <v>0</v>
      </c>
      <c r="N395" s="77">
        <f t="shared" si="190"/>
        <v>0</v>
      </c>
      <c r="O395" s="113">
        <f t="shared" si="190"/>
        <v>0</v>
      </c>
      <c r="P395" s="77">
        <f t="shared" si="190"/>
        <v>0</v>
      </c>
      <c r="Q395" s="77">
        <f t="shared" si="190"/>
        <v>0</v>
      </c>
      <c r="R395" s="77">
        <f t="shared" si="190"/>
        <v>0</v>
      </c>
    </row>
    <row r="396" spans="1:18" s="24" customFormat="1" ht="25.5" hidden="1">
      <c r="A396" s="17"/>
      <c r="B396" s="140"/>
      <c r="C396" s="65"/>
      <c r="D396" s="40" t="s">
        <v>3</v>
      </c>
      <c r="E396" s="66" t="s">
        <v>95</v>
      </c>
      <c r="F396" s="77"/>
      <c r="G396" s="77">
        <f>F396+SUM(H396:R396)</f>
        <v>0</v>
      </c>
      <c r="H396" s="67"/>
      <c r="I396" s="67"/>
      <c r="J396" s="68"/>
      <c r="K396" s="68"/>
      <c r="L396" s="67"/>
      <c r="M396" s="69"/>
      <c r="N396" s="67"/>
      <c r="O396" s="50"/>
      <c r="P396" s="67"/>
      <c r="Q396" s="67"/>
      <c r="R396" s="67"/>
    </row>
    <row r="397" spans="1:18" s="24" customFormat="1" ht="25.5" hidden="1">
      <c r="A397" s="5"/>
      <c r="B397" s="11" t="s">
        <v>78</v>
      </c>
      <c r="C397" s="62"/>
      <c r="D397" s="11"/>
      <c r="E397" s="109" t="s">
        <v>79</v>
      </c>
      <c r="F397" s="93">
        <f>F398+F405</f>
        <v>14303.8</v>
      </c>
      <c r="G397" s="93">
        <f aca="true" t="shared" si="191" ref="G397:R397">G398+G405</f>
        <v>14303.8</v>
      </c>
      <c r="H397" s="93">
        <f t="shared" si="191"/>
        <v>0</v>
      </c>
      <c r="I397" s="93">
        <f t="shared" si="191"/>
        <v>0</v>
      </c>
      <c r="J397" s="93">
        <f t="shared" si="191"/>
        <v>0</v>
      </c>
      <c r="K397" s="93">
        <f t="shared" si="191"/>
        <v>0</v>
      </c>
      <c r="L397" s="93">
        <f t="shared" si="191"/>
        <v>0</v>
      </c>
      <c r="M397" s="129">
        <f t="shared" si="191"/>
        <v>0</v>
      </c>
      <c r="N397" s="93">
        <f t="shared" si="191"/>
        <v>0</v>
      </c>
      <c r="O397" s="182">
        <f t="shared" si="191"/>
        <v>0</v>
      </c>
      <c r="P397" s="93">
        <f t="shared" si="191"/>
        <v>0</v>
      </c>
      <c r="Q397" s="93">
        <f t="shared" si="191"/>
        <v>0</v>
      </c>
      <c r="R397" s="93">
        <f t="shared" si="191"/>
        <v>0</v>
      </c>
    </row>
    <row r="398" spans="1:18" s="24" customFormat="1" ht="25.5" hidden="1">
      <c r="A398" s="17"/>
      <c r="B398" s="17"/>
      <c r="C398" s="62" t="s">
        <v>317</v>
      </c>
      <c r="D398" s="11"/>
      <c r="E398" s="59" t="s">
        <v>126</v>
      </c>
      <c r="F398" s="92">
        <f>F399</f>
        <v>5638.9</v>
      </c>
      <c r="G398" s="92">
        <f aca="true" t="shared" si="192" ref="G398:R398">G399</f>
        <v>5638.9</v>
      </c>
      <c r="H398" s="70">
        <f t="shared" si="192"/>
        <v>0</v>
      </c>
      <c r="I398" s="70">
        <f t="shared" si="192"/>
        <v>0</v>
      </c>
      <c r="J398" s="70">
        <f t="shared" si="192"/>
        <v>0</v>
      </c>
      <c r="K398" s="70">
        <f t="shared" si="192"/>
        <v>0</v>
      </c>
      <c r="L398" s="70">
        <f t="shared" si="192"/>
        <v>0</v>
      </c>
      <c r="M398" s="154">
        <f t="shared" si="192"/>
        <v>0</v>
      </c>
      <c r="N398" s="70">
        <f t="shared" si="192"/>
        <v>0</v>
      </c>
      <c r="O398" s="188">
        <f t="shared" si="192"/>
        <v>0</v>
      </c>
      <c r="P398" s="70">
        <f t="shared" si="192"/>
        <v>0</v>
      </c>
      <c r="Q398" s="70">
        <f t="shared" si="192"/>
        <v>0</v>
      </c>
      <c r="R398" s="70">
        <f t="shared" si="192"/>
        <v>0</v>
      </c>
    </row>
    <row r="399" spans="1:18" s="24" customFormat="1" ht="51" hidden="1">
      <c r="A399" s="17"/>
      <c r="B399" s="17"/>
      <c r="C399" s="80" t="s">
        <v>328</v>
      </c>
      <c r="D399" s="40"/>
      <c r="E399" s="102" t="s">
        <v>129</v>
      </c>
      <c r="F399" s="77">
        <f>F400</f>
        <v>5638.9</v>
      </c>
      <c r="G399" s="77">
        <f aca="true" t="shared" si="193" ref="G399:R400">G400</f>
        <v>5638.9</v>
      </c>
      <c r="H399" s="67">
        <f t="shared" si="193"/>
        <v>0</v>
      </c>
      <c r="I399" s="67">
        <f t="shared" si="193"/>
        <v>0</v>
      </c>
      <c r="J399" s="67">
        <f t="shared" si="193"/>
        <v>0</v>
      </c>
      <c r="K399" s="67">
        <f t="shared" si="193"/>
        <v>0</v>
      </c>
      <c r="L399" s="67">
        <f t="shared" si="193"/>
        <v>0</v>
      </c>
      <c r="M399" s="69">
        <f t="shared" si="193"/>
        <v>0</v>
      </c>
      <c r="N399" s="67">
        <f t="shared" si="193"/>
        <v>0</v>
      </c>
      <c r="O399" s="50">
        <f t="shared" si="193"/>
        <v>0</v>
      </c>
      <c r="P399" s="67">
        <f t="shared" si="193"/>
        <v>0</v>
      </c>
      <c r="Q399" s="67">
        <f t="shared" si="193"/>
        <v>0</v>
      </c>
      <c r="R399" s="67">
        <f t="shared" si="193"/>
        <v>0</v>
      </c>
    </row>
    <row r="400" spans="1:18" s="24" customFormat="1" ht="25.5" hidden="1">
      <c r="A400" s="17"/>
      <c r="B400" s="17"/>
      <c r="C400" s="65" t="s">
        <v>329</v>
      </c>
      <c r="D400" s="40"/>
      <c r="E400" s="56" t="s">
        <v>331</v>
      </c>
      <c r="F400" s="77">
        <f>F401</f>
        <v>5638.9</v>
      </c>
      <c r="G400" s="77">
        <f t="shared" si="193"/>
        <v>5638.9</v>
      </c>
      <c r="H400" s="67">
        <f t="shared" si="193"/>
        <v>0</v>
      </c>
      <c r="I400" s="67">
        <f t="shared" si="193"/>
        <v>0</v>
      </c>
      <c r="J400" s="67">
        <f t="shared" si="193"/>
        <v>0</v>
      </c>
      <c r="K400" s="67">
        <f t="shared" si="193"/>
        <v>0</v>
      </c>
      <c r="L400" s="67">
        <f t="shared" si="193"/>
        <v>0</v>
      </c>
      <c r="M400" s="69">
        <f t="shared" si="193"/>
        <v>0</v>
      </c>
      <c r="N400" s="67">
        <f t="shared" si="193"/>
        <v>0</v>
      </c>
      <c r="O400" s="50">
        <f t="shared" si="193"/>
        <v>0</v>
      </c>
      <c r="P400" s="67">
        <f t="shared" si="193"/>
        <v>0</v>
      </c>
      <c r="Q400" s="67">
        <f t="shared" si="193"/>
        <v>0</v>
      </c>
      <c r="R400" s="67">
        <f t="shared" si="193"/>
        <v>0</v>
      </c>
    </row>
    <row r="401" spans="1:18" s="24" customFormat="1" ht="25.5" hidden="1">
      <c r="A401" s="17"/>
      <c r="B401" s="17"/>
      <c r="C401" s="65" t="s">
        <v>330</v>
      </c>
      <c r="D401" s="40"/>
      <c r="E401" s="56" t="s">
        <v>272</v>
      </c>
      <c r="F401" s="77">
        <f>F402+F403+F404</f>
        <v>5638.9</v>
      </c>
      <c r="G401" s="77">
        <f aca="true" t="shared" si="194" ref="G401:R401">G402+G403+G404</f>
        <v>5638.9</v>
      </c>
      <c r="H401" s="67">
        <f t="shared" si="194"/>
        <v>0</v>
      </c>
      <c r="I401" s="67">
        <f t="shared" si="194"/>
        <v>0</v>
      </c>
      <c r="J401" s="67">
        <f t="shared" si="194"/>
        <v>0</v>
      </c>
      <c r="K401" s="67">
        <f t="shared" si="194"/>
        <v>0</v>
      </c>
      <c r="L401" s="67">
        <f t="shared" si="194"/>
        <v>0</v>
      </c>
      <c r="M401" s="69">
        <f t="shared" si="194"/>
        <v>0</v>
      </c>
      <c r="N401" s="67">
        <f t="shared" si="194"/>
        <v>0</v>
      </c>
      <c r="O401" s="50">
        <f t="shared" si="194"/>
        <v>0</v>
      </c>
      <c r="P401" s="67">
        <f t="shared" si="194"/>
        <v>0</v>
      </c>
      <c r="Q401" s="67">
        <f t="shared" si="194"/>
        <v>0</v>
      </c>
      <c r="R401" s="67">
        <f t="shared" si="194"/>
        <v>0</v>
      </c>
    </row>
    <row r="402" spans="1:18" s="24" customFormat="1" ht="51" hidden="1">
      <c r="A402" s="17"/>
      <c r="B402" s="17"/>
      <c r="C402" s="65"/>
      <c r="D402" s="40" t="s">
        <v>2</v>
      </c>
      <c r="E402" s="66" t="s">
        <v>94</v>
      </c>
      <c r="F402" s="67">
        <v>4603.7</v>
      </c>
      <c r="G402" s="91">
        <f>F402+SUM(H402:R402)</f>
        <v>4603.7</v>
      </c>
      <c r="H402" s="67"/>
      <c r="I402" s="67"/>
      <c r="J402" s="68"/>
      <c r="K402" s="68"/>
      <c r="L402" s="67"/>
      <c r="M402" s="69"/>
      <c r="N402" s="67"/>
      <c r="O402" s="50"/>
      <c r="P402" s="67"/>
      <c r="Q402" s="67"/>
      <c r="R402" s="67"/>
    </row>
    <row r="403" spans="1:18" s="24" customFormat="1" ht="26.25" customHeight="1" hidden="1">
      <c r="A403" s="17"/>
      <c r="B403" s="17"/>
      <c r="C403" s="65"/>
      <c r="D403" s="40" t="s">
        <v>3</v>
      </c>
      <c r="E403" s="66" t="s">
        <v>95</v>
      </c>
      <c r="F403" s="67">
        <v>1034.5</v>
      </c>
      <c r="G403" s="91">
        <f>F403+SUM(H403:R403)</f>
        <v>1034.5</v>
      </c>
      <c r="H403" s="67"/>
      <c r="I403" s="67"/>
      <c r="J403" s="68"/>
      <c r="K403" s="68"/>
      <c r="L403" s="67"/>
      <c r="M403" s="69"/>
      <c r="N403" s="67"/>
      <c r="O403" s="50"/>
      <c r="P403" s="67"/>
      <c r="Q403" s="67"/>
      <c r="R403" s="67"/>
    </row>
    <row r="404" spans="1:18" s="24" customFormat="1" ht="21" customHeight="1" hidden="1">
      <c r="A404" s="17"/>
      <c r="B404" s="17"/>
      <c r="C404" s="65"/>
      <c r="D404" s="40" t="s">
        <v>4</v>
      </c>
      <c r="E404" s="66" t="s">
        <v>5</v>
      </c>
      <c r="F404" s="67">
        <v>0.7</v>
      </c>
      <c r="G404" s="91">
        <f>F404+SUM(H404:R404)</f>
        <v>0.7</v>
      </c>
      <c r="H404" s="67"/>
      <c r="I404" s="67"/>
      <c r="J404" s="68"/>
      <c r="K404" s="68"/>
      <c r="L404" s="67"/>
      <c r="M404" s="69"/>
      <c r="N404" s="67"/>
      <c r="O404" s="50"/>
      <c r="P404" s="67"/>
      <c r="Q404" s="67"/>
      <c r="R404" s="67"/>
    </row>
    <row r="405" spans="1:18" s="24" customFormat="1" ht="38.25" hidden="1">
      <c r="A405" s="17"/>
      <c r="B405" s="17"/>
      <c r="C405" s="62" t="s">
        <v>364</v>
      </c>
      <c r="D405" s="11"/>
      <c r="E405" s="82" t="s">
        <v>134</v>
      </c>
      <c r="F405" s="93">
        <f>F406</f>
        <v>8664.9</v>
      </c>
      <c r="G405" s="93">
        <f aca="true" t="shared" si="195" ref="G405:R405">G406</f>
        <v>8664.9</v>
      </c>
      <c r="H405" s="93">
        <f t="shared" si="195"/>
        <v>0</v>
      </c>
      <c r="I405" s="93">
        <f t="shared" si="195"/>
        <v>0</v>
      </c>
      <c r="J405" s="93">
        <f t="shared" si="195"/>
        <v>0</v>
      </c>
      <c r="K405" s="93">
        <f t="shared" si="195"/>
        <v>0</v>
      </c>
      <c r="L405" s="93">
        <f t="shared" si="195"/>
        <v>0</v>
      </c>
      <c r="M405" s="129">
        <f t="shared" si="195"/>
        <v>0</v>
      </c>
      <c r="N405" s="93">
        <f t="shared" si="195"/>
        <v>0</v>
      </c>
      <c r="O405" s="182">
        <f t="shared" si="195"/>
        <v>0</v>
      </c>
      <c r="P405" s="93">
        <f t="shared" si="195"/>
        <v>0</v>
      </c>
      <c r="Q405" s="93">
        <f t="shared" si="195"/>
        <v>0</v>
      </c>
      <c r="R405" s="93">
        <f t="shared" si="195"/>
        <v>0</v>
      </c>
    </row>
    <row r="406" spans="1:18" s="24" customFormat="1" ht="38.25" hidden="1">
      <c r="A406" s="17"/>
      <c r="B406" s="17"/>
      <c r="C406" s="80" t="s">
        <v>398</v>
      </c>
      <c r="D406" s="40"/>
      <c r="E406" s="83" t="s">
        <v>138</v>
      </c>
      <c r="F406" s="77">
        <f aca="true" t="shared" si="196" ref="F406:R407">F407</f>
        <v>8664.9</v>
      </c>
      <c r="G406" s="77">
        <f t="shared" si="196"/>
        <v>8664.9</v>
      </c>
      <c r="H406" s="67">
        <f t="shared" si="196"/>
        <v>0</v>
      </c>
      <c r="I406" s="67">
        <f t="shared" si="196"/>
        <v>0</v>
      </c>
      <c r="J406" s="67">
        <f t="shared" si="196"/>
        <v>0</v>
      </c>
      <c r="K406" s="67">
        <f t="shared" si="196"/>
        <v>0</v>
      </c>
      <c r="L406" s="67">
        <f t="shared" si="196"/>
        <v>0</v>
      </c>
      <c r="M406" s="69">
        <f t="shared" si="196"/>
        <v>0</v>
      </c>
      <c r="N406" s="67">
        <f t="shared" si="196"/>
        <v>0</v>
      </c>
      <c r="O406" s="50">
        <f t="shared" si="196"/>
        <v>0</v>
      </c>
      <c r="P406" s="67">
        <f t="shared" si="196"/>
        <v>0</v>
      </c>
      <c r="Q406" s="67">
        <f t="shared" si="196"/>
        <v>0</v>
      </c>
      <c r="R406" s="67">
        <f t="shared" si="196"/>
        <v>0</v>
      </c>
    </row>
    <row r="407" spans="1:18" s="24" customFormat="1" ht="25.5" hidden="1">
      <c r="A407" s="17"/>
      <c r="B407" s="17"/>
      <c r="C407" s="65" t="s">
        <v>399</v>
      </c>
      <c r="D407" s="40"/>
      <c r="E407" s="56" t="s">
        <v>331</v>
      </c>
      <c r="F407" s="77">
        <f t="shared" si="196"/>
        <v>8664.9</v>
      </c>
      <c r="G407" s="77">
        <f t="shared" si="196"/>
        <v>8664.9</v>
      </c>
      <c r="H407" s="67">
        <f t="shared" si="196"/>
        <v>0</v>
      </c>
      <c r="I407" s="67">
        <f t="shared" si="196"/>
        <v>0</v>
      </c>
      <c r="J407" s="67">
        <f t="shared" si="196"/>
        <v>0</v>
      </c>
      <c r="K407" s="67">
        <f t="shared" si="196"/>
        <v>0</v>
      </c>
      <c r="L407" s="67">
        <f t="shared" si="196"/>
        <v>0</v>
      </c>
      <c r="M407" s="69">
        <f t="shared" si="196"/>
        <v>0</v>
      </c>
      <c r="N407" s="67">
        <f t="shared" si="196"/>
        <v>0</v>
      </c>
      <c r="O407" s="50">
        <f t="shared" si="196"/>
        <v>0</v>
      </c>
      <c r="P407" s="67">
        <f t="shared" si="196"/>
        <v>0</v>
      </c>
      <c r="Q407" s="67">
        <f t="shared" si="196"/>
        <v>0</v>
      </c>
      <c r="R407" s="67">
        <f t="shared" si="196"/>
        <v>0</v>
      </c>
    </row>
    <row r="408" spans="1:18" s="24" customFormat="1" ht="25.5" hidden="1">
      <c r="A408" s="17"/>
      <c r="B408" s="17"/>
      <c r="C408" s="65" t="s">
        <v>400</v>
      </c>
      <c r="D408" s="40"/>
      <c r="E408" s="56" t="s">
        <v>272</v>
      </c>
      <c r="F408" s="77">
        <f>F409+F410+F411</f>
        <v>8664.9</v>
      </c>
      <c r="G408" s="77">
        <f aca="true" t="shared" si="197" ref="G408:R408">G409+G410+G411</f>
        <v>8664.9</v>
      </c>
      <c r="H408" s="67">
        <f t="shared" si="197"/>
        <v>0</v>
      </c>
      <c r="I408" s="67">
        <f t="shared" si="197"/>
        <v>0</v>
      </c>
      <c r="J408" s="67">
        <f t="shared" si="197"/>
        <v>0</v>
      </c>
      <c r="K408" s="67">
        <f t="shared" si="197"/>
        <v>0</v>
      </c>
      <c r="L408" s="67">
        <f t="shared" si="197"/>
        <v>0</v>
      </c>
      <c r="M408" s="69">
        <f t="shared" si="197"/>
        <v>0</v>
      </c>
      <c r="N408" s="67">
        <f t="shared" si="197"/>
        <v>0</v>
      </c>
      <c r="O408" s="50">
        <f t="shared" si="197"/>
        <v>0</v>
      </c>
      <c r="P408" s="67">
        <f t="shared" si="197"/>
        <v>0</v>
      </c>
      <c r="Q408" s="67">
        <f t="shared" si="197"/>
        <v>0</v>
      </c>
      <c r="R408" s="67">
        <f t="shared" si="197"/>
        <v>0</v>
      </c>
    </row>
    <row r="409" spans="1:18" s="24" customFormat="1" ht="51" hidden="1">
      <c r="A409" s="17"/>
      <c r="B409" s="17"/>
      <c r="C409" s="65"/>
      <c r="D409" s="40" t="s">
        <v>2</v>
      </c>
      <c r="E409" s="66" t="s">
        <v>94</v>
      </c>
      <c r="F409" s="77">
        <v>7155.8</v>
      </c>
      <c r="G409" s="91">
        <f>F409+SUM(H409:R409)</f>
        <v>7155.8</v>
      </c>
      <c r="H409" s="67"/>
      <c r="I409" s="67"/>
      <c r="J409" s="68"/>
      <c r="K409" s="68"/>
      <c r="L409" s="67"/>
      <c r="M409" s="69"/>
      <c r="N409" s="69"/>
      <c r="O409" s="50"/>
      <c r="P409" s="67"/>
      <c r="Q409" s="67"/>
      <c r="R409" s="67"/>
    </row>
    <row r="410" spans="1:18" s="24" customFormat="1" ht="25.5" hidden="1">
      <c r="A410" s="17"/>
      <c r="B410" s="17"/>
      <c r="C410" s="62"/>
      <c r="D410" s="40" t="s">
        <v>3</v>
      </c>
      <c r="E410" s="66" t="s">
        <v>95</v>
      </c>
      <c r="F410" s="77">
        <v>1039.2</v>
      </c>
      <c r="G410" s="91">
        <f>F410+SUM(H410:R410)</f>
        <v>1039.2</v>
      </c>
      <c r="H410" s="67"/>
      <c r="I410" s="67"/>
      <c r="J410" s="68"/>
      <c r="K410" s="68"/>
      <c r="L410" s="67"/>
      <c r="M410" s="69"/>
      <c r="N410" s="67"/>
      <c r="O410" s="50"/>
      <c r="P410" s="67"/>
      <c r="Q410" s="67"/>
      <c r="R410" s="67"/>
    </row>
    <row r="411" spans="1:18" s="24" customFormat="1" ht="12.75" hidden="1">
      <c r="A411" s="17"/>
      <c r="B411" s="17"/>
      <c r="C411" s="65"/>
      <c r="D411" s="40" t="s">
        <v>4</v>
      </c>
      <c r="E411" s="66" t="s">
        <v>5</v>
      </c>
      <c r="F411" s="77">
        <v>469.9</v>
      </c>
      <c r="G411" s="91">
        <f>F411+SUM(H411:R411)</f>
        <v>469.9</v>
      </c>
      <c r="H411" s="67"/>
      <c r="I411" s="67"/>
      <c r="J411" s="68"/>
      <c r="K411" s="68"/>
      <c r="L411" s="67"/>
      <c r="M411" s="69"/>
      <c r="N411" s="67"/>
      <c r="O411" s="50"/>
      <c r="P411" s="67"/>
      <c r="Q411" s="67"/>
      <c r="R411" s="67"/>
    </row>
    <row r="412" spans="1:19" s="24" customFormat="1" ht="12" hidden="1">
      <c r="A412" s="17"/>
      <c r="B412" s="5" t="s">
        <v>73</v>
      </c>
      <c r="C412" s="16"/>
      <c r="D412" s="5"/>
      <c r="E412" s="13" t="s">
        <v>85</v>
      </c>
      <c r="F412" s="118">
        <f>F413</f>
        <v>50</v>
      </c>
      <c r="G412" s="118">
        <f aca="true" t="shared" si="198" ref="F412:R417">G413</f>
        <v>50</v>
      </c>
      <c r="H412" s="25">
        <f t="shared" si="198"/>
        <v>0</v>
      </c>
      <c r="I412" s="25">
        <f t="shared" si="198"/>
        <v>0</v>
      </c>
      <c r="J412" s="25">
        <f t="shared" si="198"/>
        <v>0</v>
      </c>
      <c r="K412" s="25">
        <f t="shared" si="198"/>
        <v>0</v>
      </c>
      <c r="L412" s="25">
        <f t="shared" si="198"/>
        <v>0</v>
      </c>
      <c r="M412" s="156">
        <f t="shared" si="198"/>
        <v>0</v>
      </c>
      <c r="N412" s="25">
        <f t="shared" si="198"/>
        <v>0</v>
      </c>
      <c r="O412" s="187">
        <f t="shared" si="198"/>
        <v>0</v>
      </c>
      <c r="P412" s="25">
        <f t="shared" si="198"/>
        <v>0</v>
      </c>
      <c r="Q412" s="25">
        <f t="shared" si="198"/>
        <v>0</v>
      </c>
      <c r="R412" s="25">
        <f t="shared" si="198"/>
        <v>0</v>
      </c>
      <c r="S412" s="8"/>
    </row>
    <row r="413" spans="1:19" s="24" customFormat="1" ht="14.25" customHeight="1" hidden="1">
      <c r="A413" s="17"/>
      <c r="B413" s="5" t="s">
        <v>74</v>
      </c>
      <c r="C413" s="16"/>
      <c r="D413" s="5"/>
      <c r="E413" s="13" t="s">
        <v>75</v>
      </c>
      <c r="F413" s="118">
        <f>F414</f>
        <v>50</v>
      </c>
      <c r="G413" s="118">
        <f t="shared" si="198"/>
        <v>50</v>
      </c>
      <c r="H413" s="25">
        <f t="shared" si="198"/>
        <v>0</v>
      </c>
      <c r="I413" s="25">
        <f t="shared" si="198"/>
        <v>0</v>
      </c>
      <c r="J413" s="25">
        <f t="shared" si="198"/>
        <v>0</v>
      </c>
      <c r="K413" s="25">
        <f t="shared" si="198"/>
        <v>0</v>
      </c>
      <c r="L413" s="25">
        <f t="shared" si="198"/>
        <v>0</v>
      </c>
      <c r="M413" s="156">
        <f t="shared" si="198"/>
        <v>0</v>
      </c>
      <c r="N413" s="25">
        <f t="shared" si="198"/>
        <v>0</v>
      </c>
      <c r="O413" s="187">
        <f t="shared" si="198"/>
        <v>0</v>
      </c>
      <c r="P413" s="25">
        <f t="shared" si="198"/>
        <v>0</v>
      </c>
      <c r="Q413" s="25">
        <f t="shared" si="198"/>
        <v>0</v>
      </c>
      <c r="R413" s="25">
        <f t="shared" si="198"/>
        <v>0</v>
      </c>
      <c r="S413" s="8"/>
    </row>
    <row r="414" spans="1:19" s="24" customFormat="1" ht="64.5" customHeight="1" hidden="1">
      <c r="A414" s="17"/>
      <c r="B414" s="17"/>
      <c r="C414" s="62" t="s">
        <v>267</v>
      </c>
      <c r="D414" s="11"/>
      <c r="E414" s="59" t="s">
        <v>120</v>
      </c>
      <c r="F414" s="93">
        <f t="shared" si="198"/>
        <v>50</v>
      </c>
      <c r="G414" s="93">
        <f t="shared" si="198"/>
        <v>50</v>
      </c>
      <c r="H414" s="71">
        <f t="shared" si="198"/>
        <v>0</v>
      </c>
      <c r="I414" s="71">
        <f t="shared" si="198"/>
        <v>0</v>
      </c>
      <c r="J414" s="71">
        <f t="shared" si="198"/>
        <v>0</v>
      </c>
      <c r="K414" s="71">
        <f t="shared" si="198"/>
        <v>0</v>
      </c>
      <c r="L414" s="71">
        <f t="shared" si="198"/>
        <v>0</v>
      </c>
      <c r="M414" s="75">
        <f t="shared" si="198"/>
        <v>0</v>
      </c>
      <c r="N414" s="71">
        <f t="shared" si="198"/>
        <v>0</v>
      </c>
      <c r="O414" s="49">
        <f t="shared" si="198"/>
        <v>0</v>
      </c>
      <c r="P414" s="71">
        <f t="shared" si="198"/>
        <v>0</v>
      </c>
      <c r="Q414" s="71">
        <f t="shared" si="198"/>
        <v>0</v>
      </c>
      <c r="R414" s="71">
        <f t="shared" si="198"/>
        <v>0</v>
      </c>
      <c r="S414" s="8"/>
    </row>
    <row r="415" spans="1:19" s="24" customFormat="1" ht="12.75" hidden="1">
      <c r="A415" s="17"/>
      <c r="B415" s="17"/>
      <c r="C415" s="80" t="s">
        <v>268</v>
      </c>
      <c r="D415" s="40"/>
      <c r="E415" s="60" t="s">
        <v>121</v>
      </c>
      <c r="F415" s="77">
        <f t="shared" si="198"/>
        <v>50</v>
      </c>
      <c r="G415" s="77">
        <f t="shared" si="198"/>
        <v>50</v>
      </c>
      <c r="H415" s="67">
        <f t="shared" si="198"/>
        <v>0</v>
      </c>
      <c r="I415" s="67">
        <f t="shared" si="198"/>
        <v>0</v>
      </c>
      <c r="J415" s="67">
        <f t="shared" si="198"/>
        <v>0</v>
      </c>
      <c r="K415" s="67">
        <f t="shared" si="198"/>
        <v>0</v>
      </c>
      <c r="L415" s="67">
        <f t="shared" si="198"/>
        <v>0</v>
      </c>
      <c r="M415" s="69">
        <f t="shared" si="198"/>
        <v>0</v>
      </c>
      <c r="N415" s="67">
        <f t="shared" si="198"/>
        <v>0</v>
      </c>
      <c r="O415" s="50">
        <f t="shared" si="198"/>
        <v>0</v>
      </c>
      <c r="P415" s="67">
        <f t="shared" si="198"/>
        <v>0</v>
      </c>
      <c r="Q415" s="67">
        <f t="shared" si="198"/>
        <v>0</v>
      </c>
      <c r="R415" s="67">
        <f t="shared" si="198"/>
        <v>0</v>
      </c>
      <c r="S415" s="8"/>
    </row>
    <row r="416" spans="1:19" s="24" customFormat="1" ht="43.5" customHeight="1" hidden="1">
      <c r="A416" s="17"/>
      <c r="B416" s="17"/>
      <c r="C416" s="65" t="s">
        <v>283</v>
      </c>
      <c r="D416" s="40"/>
      <c r="E416" s="56" t="s">
        <v>285</v>
      </c>
      <c r="F416" s="77">
        <f t="shared" si="198"/>
        <v>50</v>
      </c>
      <c r="G416" s="77">
        <f t="shared" si="198"/>
        <v>50</v>
      </c>
      <c r="H416" s="67">
        <f t="shared" si="198"/>
        <v>0</v>
      </c>
      <c r="I416" s="67">
        <f t="shared" si="198"/>
        <v>0</v>
      </c>
      <c r="J416" s="67">
        <f t="shared" si="198"/>
        <v>0</v>
      </c>
      <c r="K416" s="67">
        <f t="shared" si="198"/>
        <v>0</v>
      </c>
      <c r="L416" s="67">
        <f t="shared" si="198"/>
        <v>0</v>
      </c>
      <c r="M416" s="69">
        <f t="shared" si="198"/>
        <v>0</v>
      </c>
      <c r="N416" s="67">
        <f t="shared" si="198"/>
        <v>0</v>
      </c>
      <c r="O416" s="50">
        <f t="shared" si="198"/>
        <v>0</v>
      </c>
      <c r="P416" s="67">
        <f t="shared" si="198"/>
        <v>0</v>
      </c>
      <c r="Q416" s="67">
        <f t="shared" si="198"/>
        <v>0</v>
      </c>
      <c r="R416" s="67">
        <f t="shared" si="198"/>
        <v>0</v>
      </c>
      <c r="S416" s="8"/>
    </row>
    <row r="417" spans="1:19" s="24" customFormat="1" ht="38.25" hidden="1">
      <c r="A417" s="17"/>
      <c r="B417" s="17"/>
      <c r="C417" s="65" t="s">
        <v>284</v>
      </c>
      <c r="D417" s="40"/>
      <c r="E417" s="56" t="s">
        <v>498</v>
      </c>
      <c r="F417" s="77">
        <f t="shared" si="198"/>
        <v>50</v>
      </c>
      <c r="G417" s="77">
        <f t="shared" si="198"/>
        <v>50</v>
      </c>
      <c r="H417" s="67">
        <f t="shared" si="198"/>
        <v>0</v>
      </c>
      <c r="I417" s="67">
        <f t="shared" si="198"/>
        <v>0</v>
      </c>
      <c r="J417" s="67">
        <f t="shared" si="198"/>
        <v>0</v>
      </c>
      <c r="K417" s="67">
        <f t="shared" si="198"/>
        <v>0</v>
      </c>
      <c r="L417" s="67">
        <f t="shared" si="198"/>
        <v>0</v>
      </c>
      <c r="M417" s="69">
        <f t="shared" si="198"/>
        <v>0</v>
      </c>
      <c r="N417" s="67">
        <f t="shared" si="198"/>
        <v>0</v>
      </c>
      <c r="O417" s="50">
        <f t="shared" si="198"/>
        <v>0</v>
      </c>
      <c r="P417" s="67">
        <f t="shared" si="198"/>
        <v>0</v>
      </c>
      <c r="Q417" s="67">
        <f t="shared" si="198"/>
        <v>0</v>
      </c>
      <c r="R417" s="67">
        <f t="shared" si="198"/>
        <v>0</v>
      </c>
      <c r="S417" s="8"/>
    </row>
    <row r="418" spans="1:19" s="24" customFormat="1" ht="30.75" customHeight="1" hidden="1">
      <c r="A418" s="17"/>
      <c r="B418" s="17"/>
      <c r="C418" s="65"/>
      <c r="D418" s="40" t="s">
        <v>3</v>
      </c>
      <c r="E418" s="66" t="s">
        <v>95</v>
      </c>
      <c r="F418" s="77">
        <v>50</v>
      </c>
      <c r="G418" s="91">
        <f>F418+SUM(H418:R418)</f>
        <v>50</v>
      </c>
      <c r="H418" s="67"/>
      <c r="I418" s="67"/>
      <c r="J418" s="68"/>
      <c r="K418" s="68"/>
      <c r="L418" s="67"/>
      <c r="M418" s="69"/>
      <c r="N418" s="67"/>
      <c r="O418" s="50"/>
      <c r="P418" s="67"/>
      <c r="Q418" s="67"/>
      <c r="R418" s="67"/>
      <c r="S418" s="8"/>
    </row>
    <row r="419" spans="1:18" s="24" customFormat="1" ht="21" customHeight="1" hidden="1">
      <c r="A419" s="17"/>
      <c r="B419" s="5" t="s">
        <v>50</v>
      </c>
      <c r="C419" s="62"/>
      <c r="D419" s="11"/>
      <c r="E419" s="13" t="s">
        <v>51</v>
      </c>
      <c r="F419" s="71">
        <f aca="true" t="shared" si="199" ref="F419:F424">F420</f>
        <v>0</v>
      </c>
      <c r="G419" s="71">
        <f aca="true" t="shared" si="200" ref="G419:R424">G420</f>
        <v>0</v>
      </c>
      <c r="H419" s="71">
        <f t="shared" si="200"/>
        <v>0</v>
      </c>
      <c r="I419" s="71">
        <f t="shared" si="200"/>
        <v>0</v>
      </c>
      <c r="J419" s="71">
        <f t="shared" si="200"/>
        <v>0</v>
      </c>
      <c r="K419" s="71">
        <f t="shared" si="200"/>
        <v>0</v>
      </c>
      <c r="L419" s="71">
        <f t="shared" si="200"/>
        <v>0</v>
      </c>
      <c r="M419" s="75">
        <f t="shared" si="200"/>
        <v>0</v>
      </c>
      <c r="N419" s="71">
        <f t="shared" si="200"/>
        <v>0</v>
      </c>
      <c r="O419" s="49">
        <f t="shared" si="200"/>
        <v>0</v>
      </c>
      <c r="P419" s="71">
        <f t="shared" si="200"/>
        <v>0</v>
      </c>
      <c r="Q419" s="71">
        <f t="shared" si="200"/>
        <v>0</v>
      </c>
      <c r="R419" s="71">
        <f t="shared" si="200"/>
        <v>0</v>
      </c>
    </row>
    <row r="420" spans="1:18" s="24" customFormat="1" ht="21" customHeight="1" hidden="1">
      <c r="A420" s="17"/>
      <c r="B420" s="5" t="s">
        <v>52</v>
      </c>
      <c r="C420" s="62"/>
      <c r="D420" s="11"/>
      <c r="E420" s="13" t="s">
        <v>53</v>
      </c>
      <c r="F420" s="71">
        <f t="shared" si="199"/>
        <v>0</v>
      </c>
      <c r="G420" s="71">
        <f t="shared" si="200"/>
        <v>0</v>
      </c>
      <c r="H420" s="71">
        <f t="shared" si="200"/>
        <v>0</v>
      </c>
      <c r="I420" s="71">
        <f t="shared" si="200"/>
        <v>0</v>
      </c>
      <c r="J420" s="71">
        <f t="shared" si="200"/>
        <v>0</v>
      </c>
      <c r="K420" s="71">
        <f t="shared" si="200"/>
        <v>0</v>
      </c>
      <c r="L420" s="71">
        <f t="shared" si="200"/>
        <v>0</v>
      </c>
      <c r="M420" s="75">
        <f t="shared" si="200"/>
        <v>0</v>
      </c>
      <c r="N420" s="71">
        <f t="shared" si="200"/>
        <v>0</v>
      </c>
      <c r="O420" s="49">
        <f t="shared" si="200"/>
        <v>0</v>
      </c>
      <c r="P420" s="71">
        <f t="shared" si="200"/>
        <v>0</v>
      </c>
      <c r="Q420" s="71">
        <f t="shared" si="200"/>
        <v>0</v>
      </c>
      <c r="R420" s="71">
        <f t="shared" si="200"/>
        <v>0</v>
      </c>
    </row>
    <row r="421" spans="1:18" s="24" customFormat="1" ht="28.5" customHeight="1" hidden="1">
      <c r="A421" s="17"/>
      <c r="B421" s="5"/>
      <c r="C421" s="62" t="s">
        <v>317</v>
      </c>
      <c r="D421" s="11"/>
      <c r="E421" s="59" t="s">
        <v>126</v>
      </c>
      <c r="F421" s="71">
        <f t="shared" si="199"/>
        <v>0</v>
      </c>
      <c r="G421" s="71">
        <f t="shared" si="200"/>
        <v>0</v>
      </c>
      <c r="H421" s="71">
        <f t="shared" si="200"/>
        <v>0</v>
      </c>
      <c r="I421" s="71">
        <f t="shared" si="200"/>
        <v>0</v>
      </c>
      <c r="J421" s="71">
        <f t="shared" si="200"/>
        <v>0</v>
      </c>
      <c r="K421" s="71">
        <f t="shared" si="200"/>
        <v>0</v>
      </c>
      <c r="L421" s="71">
        <f t="shared" si="200"/>
        <v>0</v>
      </c>
      <c r="M421" s="75">
        <f t="shared" si="200"/>
        <v>0</v>
      </c>
      <c r="N421" s="71">
        <f t="shared" si="200"/>
        <v>0</v>
      </c>
      <c r="O421" s="49">
        <f t="shared" si="200"/>
        <v>0</v>
      </c>
      <c r="P421" s="71">
        <f t="shared" si="200"/>
        <v>0</v>
      </c>
      <c r="Q421" s="71">
        <f t="shared" si="200"/>
        <v>0</v>
      </c>
      <c r="R421" s="71">
        <f t="shared" si="200"/>
        <v>0</v>
      </c>
    </row>
    <row r="422" spans="1:18" s="24" customFormat="1" ht="25.5" customHeight="1" hidden="1">
      <c r="A422" s="17"/>
      <c r="B422" s="17"/>
      <c r="C422" s="80" t="s">
        <v>321</v>
      </c>
      <c r="D422" s="97"/>
      <c r="E422" s="60" t="s">
        <v>128</v>
      </c>
      <c r="F422" s="67">
        <f t="shared" si="199"/>
        <v>0</v>
      </c>
      <c r="G422" s="67">
        <f t="shared" si="200"/>
        <v>0</v>
      </c>
      <c r="H422" s="67">
        <f t="shared" si="200"/>
        <v>0</v>
      </c>
      <c r="I422" s="67">
        <f t="shared" si="200"/>
        <v>0</v>
      </c>
      <c r="J422" s="67">
        <f t="shared" si="200"/>
        <v>0</v>
      </c>
      <c r="K422" s="67">
        <f t="shared" si="200"/>
        <v>0</v>
      </c>
      <c r="L422" s="67">
        <f t="shared" si="200"/>
        <v>0</v>
      </c>
      <c r="M422" s="69">
        <f t="shared" si="200"/>
        <v>0</v>
      </c>
      <c r="N422" s="67">
        <f t="shared" si="200"/>
        <v>0</v>
      </c>
      <c r="O422" s="50">
        <f t="shared" si="200"/>
        <v>0</v>
      </c>
      <c r="P422" s="67">
        <f t="shared" si="200"/>
        <v>0</v>
      </c>
      <c r="Q422" s="67">
        <f t="shared" si="200"/>
        <v>0</v>
      </c>
      <c r="R422" s="67">
        <f t="shared" si="200"/>
        <v>0</v>
      </c>
    </row>
    <row r="423" spans="1:18" s="24" customFormat="1" ht="28.5" customHeight="1" hidden="1">
      <c r="A423" s="17"/>
      <c r="B423" s="17"/>
      <c r="C423" s="65" t="s">
        <v>322</v>
      </c>
      <c r="D423" s="40"/>
      <c r="E423" s="98" t="s">
        <v>325</v>
      </c>
      <c r="F423" s="67">
        <f t="shared" si="199"/>
        <v>0</v>
      </c>
      <c r="G423" s="67">
        <f t="shared" si="200"/>
        <v>0</v>
      </c>
      <c r="H423" s="67">
        <f t="shared" si="200"/>
        <v>0</v>
      </c>
      <c r="I423" s="67">
        <f t="shared" si="200"/>
        <v>0</v>
      </c>
      <c r="J423" s="67">
        <f t="shared" si="200"/>
        <v>0</v>
      </c>
      <c r="K423" s="67">
        <f t="shared" si="200"/>
        <v>0</v>
      </c>
      <c r="L423" s="67">
        <f t="shared" si="200"/>
        <v>0</v>
      </c>
      <c r="M423" s="69">
        <f t="shared" si="200"/>
        <v>0</v>
      </c>
      <c r="N423" s="67">
        <f t="shared" si="200"/>
        <v>0</v>
      </c>
      <c r="O423" s="50">
        <f t="shared" si="200"/>
        <v>0</v>
      </c>
      <c r="P423" s="67">
        <f t="shared" si="200"/>
        <v>0</v>
      </c>
      <c r="Q423" s="67">
        <f t="shared" si="200"/>
        <v>0</v>
      </c>
      <c r="R423" s="67">
        <f t="shared" si="200"/>
        <v>0</v>
      </c>
    </row>
    <row r="424" spans="1:18" s="24" customFormat="1" ht="54" customHeight="1" hidden="1">
      <c r="A424" s="17"/>
      <c r="B424" s="17"/>
      <c r="C424" s="65" t="s">
        <v>426</v>
      </c>
      <c r="D424" s="40"/>
      <c r="E424" s="98" t="s">
        <v>326</v>
      </c>
      <c r="F424" s="67">
        <f t="shared" si="199"/>
        <v>0</v>
      </c>
      <c r="G424" s="67">
        <f t="shared" si="200"/>
        <v>0</v>
      </c>
      <c r="H424" s="67">
        <f t="shared" si="200"/>
        <v>0</v>
      </c>
      <c r="I424" s="67">
        <f t="shared" si="200"/>
        <v>0</v>
      </c>
      <c r="J424" s="67">
        <f t="shared" si="200"/>
        <v>0</v>
      </c>
      <c r="K424" s="67">
        <f t="shared" si="200"/>
        <v>0</v>
      </c>
      <c r="L424" s="67">
        <f t="shared" si="200"/>
        <v>0</v>
      </c>
      <c r="M424" s="69">
        <f t="shared" si="200"/>
        <v>0</v>
      </c>
      <c r="N424" s="67">
        <f t="shared" si="200"/>
        <v>0</v>
      </c>
      <c r="O424" s="50">
        <f t="shared" si="200"/>
        <v>0</v>
      </c>
      <c r="P424" s="67">
        <f t="shared" si="200"/>
        <v>0</v>
      </c>
      <c r="Q424" s="67">
        <f t="shared" si="200"/>
        <v>0</v>
      </c>
      <c r="R424" s="67">
        <f t="shared" si="200"/>
        <v>0</v>
      </c>
    </row>
    <row r="425" spans="1:18" s="24" customFormat="1" ht="21" customHeight="1" hidden="1">
      <c r="A425" s="17"/>
      <c r="B425" s="17"/>
      <c r="C425" s="65"/>
      <c r="D425" s="40" t="s">
        <v>6</v>
      </c>
      <c r="E425" s="66" t="s">
        <v>7</v>
      </c>
      <c r="F425" s="67"/>
      <c r="G425" s="91">
        <f>F425+SUM(H425:R425)</f>
        <v>0</v>
      </c>
      <c r="H425" s="67"/>
      <c r="I425" s="67"/>
      <c r="J425" s="68"/>
      <c r="K425" s="68"/>
      <c r="L425" s="67"/>
      <c r="M425" s="69"/>
      <c r="N425" s="67"/>
      <c r="O425" s="50"/>
      <c r="P425" s="67"/>
      <c r="Q425" s="67"/>
      <c r="R425" s="67"/>
    </row>
    <row r="426" spans="1:18" s="24" customFormat="1" ht="46.5" customHeight="1" hidden="1">
      <c r="A426" s="5" t="s">
        <v>21</v>
      </c>
      <c r="B426" s="5"/>
      <c r="C426" s="5"/>
      <c r="D426" s="5"/>
      <c r="E426" s="13" t="s">
        <v>66</v>
      </c>
      <c r="F426" s="118">
        <f aca="true" t="shared" si="201" ref="F426:R426">F442+F468+F499+F492+F427</f>
        <v>49601.2</v>
      </c>
      <c r="G426" s="118">
        <f t="shared" si="201"/>
        <v>49601.2</v>
      </c>
      <c r="H426" s="118">
        <f t="shared" si="201"/>
        <v>0</v>
      </c>
      <c r="I426" s="118">
        <f t="shared" si="201"/>
        <v>0</v>
      </c>
      <c r="J426" s="118">
        <f t="shared" si="201"/>
        <v>0</v>
      </c>
      <c r="K426" s="118">
        <f t="shared" si="201"/>
        <v>0</v>
      </c>
      <c r="L426" s="118">
        <f t="shared" si="201"/>
        <v>0</v>
      </c>
      <c r="M426" s="120">
        <f t="shared" si="201"/>
        <v>0</v>
      </c>
      <c r="N426" s="118">
        <f t="shared" si="201"/>
        <v>0</v>
      </c>
      <c r="O426" s="183">
        <f t="shared" si="201"/>
        <v>0</v>
      </c>
      <c r="P426" s="118">
        <f t="shared" si="201"/>
        <v>0</v>
      </c>
      <c r="Q426" s="118">
        <f t="shared" si="201"/>
        <v>0</v>
      </c>
      <c r="R426" s="118">
        <f t="shared" si="201"/>
        <v>0</v>
      </c>
    </row>
    <row r="427" spans="1:18" s="24" customFormat="1" ht="22.5" customHeight="1" hidden="1">
      <c r="A427" s="5"/>
      <c r="B427" s="5" t="s">
        <v>28</v>
      </c>
      <c r="C427" s="5"/>
      <c r="D427" s="5"/>
      <c r="E427" s="15" t="s">
        <v>29</v>
      </c>
      <c r="F427" s="118">
        <f>F428</f>
        <v>32</v>
      </c>
      <c r="G427" s="118">
        <f aca="true" t="shared" si="202" ref="G427:R427">G428</f>
        <v>32</v>
      </c>
      <c r="H427" s="118">
        <f t="shared" si="202"/>
        <v>0</v>
      </c>
      <c r="I427" s="118">
        <f t="shared" si="202"/>
        <v>0</v>
      </c>
      <c r="J427" s="118">
        <f t="shared" si="202"/>
        <v>0</v>
      </c>
      <c r="K427" s="118">
        <f t="shared" si="202"/>
        <v>0</v>
      </c>
      <c r="L427" s="118">
        <f t="shared" si="202"/>
        <v>0</v>
      </c>
      <c r="M427" s="120">
        <f t="shared" si="202"/>
        <v>0</v>
      </c>
      <c r="N427" s="118">
        <f t="shared" si="202"/>
        <v>0</v>
      </c>
      <c r="O427" s="183">
        <f t="shared" si="202"/>
        <v>0</v>
      </c>
      <c r="P427" s="118">
        <f t="shared" si="202"/>
        <v>0</v>
      </c>
      <c r="Q427" s="118">
        <f t="shared" si="202"/>
        <v>0</v>
      </c>
      <c r="R427" s="118">
        <f t="shared" si="202"/>
        <v>0</v>
      </c>
    </row>
    <row r="428" spans="1:18" s="24" customFormat="1" ht="15.75" customHeight="1" hidden="1">
      <c r="A428" s="5"/>
      <c r="B428" s="5" t="s">
        <v>84</v>
      </c>
      <c r="C428" s="5"/>
      <c r="D428" s="5"/>
      <c r="E428" s="13" t="s">
        <v>39</v>
      </c>
      <c r="F428" s="118">
        <f>F437+F429</f>
        <v>32</v>
      </c>
      <c r="G428" s="118">
        <f aca="true" t="shared" si="203" ref="G428:R428">G437+G429</f>
        <v>32</v>
      </c>
      <c r="H428" s="118">
        <f t="shared" si="203"/>
        <v>0</v>
      </c>
      <c r="I428" s="118">
        <f t="shared" si="203"/>
        <v>0</v>
      </c>
      <c r="J428" s="118">
        <f t="shared" si="203"/>
        <v>0</v>
      </c>
      <c r="K428" s="118">
        <f t="shared" si="203"/>
        <v>0</v>
      </c>
      <c r="L428" s="118">
        <f t="shared" si="203"/>
        <v>0</v>
      </c>
      <c r="M428" s="120">
        <f t="shared" si="203"/>
        <v>0</v>
      </c>
      <c r="N428" s="118">
        <f t="shared" si="203"/>
        <v>0</v>
      </c>
      <c r="O428" s="183">
        <f t="shared" si="203"/>
        <v>0</v>
      </c>
      <c r="P428" s="118">
        <f t="shared" si="203"/>
        <v>0</v>
      </c>
      <c r="Q428" s="118">
        <f t="shared" si="203"/>
        <v>0</v>
      </c>
      <c r="R428" s="118">
        <f t="shared" si="203"/>
        <v>0</v>
      </c>
    </row>
    <row r="429" spans="1:18" s="24" customFormat="1" ht="61.5" customHeight="1" hidden="1">
      <c r="A429" s="5"/>
      <c r="B429" s="5"/>
      <c r="C429" s="62" t="s">
        <v>237</v>
      </c>
      <c r="D429" s="11"/>
      <c r="E429" s="59" t="s">
        <v>115</v>
      </c>
      <c r="F429" s="118">
        <f>F433+F430</f>
        <v>32</v>
      </c>
      <c r="G429" s="118">
        <f>G433+G430</f>
        <v>32</v>
      </c>
      <c r="H429" s="118">
        <f aca="true" t="shared" si="204" ref="H429:R429">H433+H430</f>
        <v>0</v>
      </c>
      <c r="I429" s="118">
        <f t="shared" si="204"/>
        <v>0</v>
      </c>
      <c r="J429" s="118">
        <f t="shared" si="204"/>
        <v>0</v>
      </c>
      <c r="K429" s="118">
        <f t="shared" si="204"/>
        <v>0</v>
      </c>
      <c r="L429" s="118">
        <f t="shared" si="204"/>
        <v>0</v>
      </c>
      <c r="M429" s="120">
        <f t="shared" si="204"/>
        <v>0</v>
      </c>
      <c r="N429" s="118">
        <f t="shared" si="204"/>
        <v>0</v>
      </c>
      <c r="O429" s="183">
        <f t="shared" si="204"/>
        <v>0</v>
      </c>
      <c r="P429" s="118">
        <f t="shared" si="204"/>
        <v>0</v>
      </c>
      <c r="Q429" s="118">
        <f t="shared" si="204"/>
        <v>0</v>
      </c>
      <c r="R429" s="118">
        <f t="shared" si="204"/>
        <v>0</v>
      </c>
    </row>
    <row r="430" spans="1:18" s="24" customFormat="1" ht="42.75" customHeight="1" hidden="1">
      <c r="A430" s="5"/>
      <c r="B430" s="5"/>
      <c r="C430" s="80" t="s">
        <v>242</v>
      </c>
      <c r="D430" s="97"/>
      <c r="E430" s="60" t="s">
        <v>244</v>
      </c>
      <c r="F430" s="99">
        <f>F431</f>
        <v>10</v>
      </c>
      <c r="G430" s="99">
        <f aca="true" t="shared" si="205" ref="G430:R431">G431</f>
        <v>10</v>
      </c>
      <c r="H430" s="99">
        <f t="shared" si="205"/>
        <v>0</v>
      </c>
      <c r="I430" s="99">
        <f t="shared" si="205"/>
        <v>0</v>
      </c>
      <c r="J430" s="99">
        <f t="shared" si="205"/>
        <v>0</v>
      </c>
      <c r="K430" s="99">
        <f t="shared" si="205"/>
        <v>0</v>
      </c>
      <c r="L430" s="99">
        <f t="shared" si="205"/>
        <v>0</v>
      </c>
      <c r="M430" s="158">
        <f t="shared" si="205"/>
        <v>0</v>
      </c>
      <c r="N430" s="99">
        <f t="shared" si="205"/>
        <v>0</v>
      </c>
      <c r="O430" s="184">
        <f t="shared" si="205"/>
        <v>0</v>
      </c>
      <c r="P430" s="99">
        <f t="shared" si="205"/>
        <v>0</v>
      </c>
      <c r="Q430" s="99">
        <f t="shared" si="205"/>
        <v>0</v>
      </c>
      <c r="R430" s="99">
        <f t="shared" si="205"/>
        <v>0</v>
      </c>
    </row>
    <row r="431" spans="1:18" s="24" customFormat="1" ht="32.25" customHeight="1" hidden="1">
      <c r="A431" s="5"/>
      <c r="B431" s="5"/>
      <c r="C431" s="65" t="s">
        <v>243</v>
      </c>
      <c r="D431" s="40"/>
      <c r="E431" s="56" t="s">
        <v>245</v>
      </c>
      <c r="F431" s="99">
        <f>F432</f>
        <v>10</v>
      </c>
      <c r="G431" s="99">
        <f t="shared" si="205"/>
        <v>10</v>
      </c>
      <c r="H431" s="99">
        <f t="shared" si="205"/>
        <v>0</v>
      </c>
      <c r="I431" s="99">
        <f t="shared" si="205"/>
        <v>0</v>
      </c>
      <c r="J431" s="99">
        <f t="shared" si="205"/>
        <v>0</v>
      </c>
      <c r="K431" s="99">
        <f t="shared" si="205"/>
        <v>0</v>
      </c>
      <c r="L431" s="99">
        <f t="shared" si="205"/>
        <v>0</v>
      </c>
      <c r="M431" s="158">
        <f t="shared" si="205"/>
        <v>0</v>
      </c>
      <c r="N431" s="99">
        <f t="shared" si="205"/>
        <v>0</v>
      </c>
      <c r="O431" s="184">
        <f t="shared" si="205"/>
        <v>0</v>
      </c>
      <c r="P431" s="99">
        <f t="shared" si="205"/>
        <v>0</v>
      </c>
      <c r="Q431" s="99">
        <f t="shared" si="205"/>
        <v>0</v>
      </c>
      <c r="R431" s="99">
        <f t="shared" si="205"/>
        <v>0</v>
      </c>
    </row>
    <row r="432" spans="1:18" s="24" customFormat="1" ht="33" customHeight="1" hidden="1">
      <c r="A432" s="5"/>
      <c r="B432" s="5"/>
      <c r="C432" s="65"/>
      <c r="D432" s="40" t="s">
        <v>11</v>
      </c>
      <c r="E432" s="66" t="s">
        <v>12</v>
      </c>
      <c r="F432" s="99">
        <v>10</v>
      </c>
      <c r="G432" s="91">
        <f>F432+SUM(H432:R432)</f>
        <v>10</v>
      </c>
      <c r="H432" s="99"/>
      <c r="I432" s="99"/>
      <c r="J432" s="99"/>
      <c r="K432" s="99"/>
      <c r="L432" s="99"/>
      <c r="M432" s="158"/>
      <c r="N432" s="99"/>
      <c r="O432" s="184"/>
      <c r="P432" s="99"/>
      <c r="Q432" s="99"/>
      <c r="R432" s="99"/>
    </row>
    <row r="433" spans="1:18" s="24" customFormat="1" ht="34.5" customHeight="1" hidden="1">
      <c r="A433" s="5"/>
      <c r="B433" s="5"/>
      <c r="C433" s="80" t="s">
        <v>246</v>
      </c>
      <c r="D433" s="40"/>
      <c r="E433" s="60" t="s">
        <v>116</v>
      </c>
      <c r="F433" s="99">
        <f>F434</f>
        <v>22</v>
      </c>
      <c r="G433" s="99">
        <f aca="true" t="shared" si="206" ref="G433:R435">G434</f>
        <v>22</v>
      </c>
      <c r="H433" s="118">
        <f t="shared" si="206"/>
        <v>0</v>
      </c>
      <c r="I433" s="118">
        <f t="shared" si="206"/>
        <v>0</v>
      </c>
      <c r="J433" s="118">
        <f t="shared" si="206"/>
        <v>0</v>
      </c>
      <c r="K433" s="118">
        <f t="shared" si="206"/>
        <v>0</v>
      </c>
      <c r="L433" s="118">
        <f t="shared" si="206"/>
        <v>0</v>
      </c>
      <c r="M433" s="120">
        <f t="shared" si="206"/>
        <v>0</v>
      </c>
      <c r="N433" s="118">
        <f t="shared" si="206"/>
        <v>0</v>
      </c>
      <c r="O433" s="183">
        <f t="shared" si="206"/>
        <v>0</v>
      </c>
      <c r="P433" s="118">
        <f t="shared" si="206"/>
        <v>0</v>
      </c>
      <c r="Q433" s="118">
        <f t="shared" si="206"/>
        <v>0</v>
      </c>
      <c r="R433" s="118">
        <f t="shared" si="206"/>
        <v>0</v>
      </c>
    </row>
    <row r="434" spans="1:18" s="24" customFormat="1" ht="43.5" customHeight="1" hidden="1">
      <c r="A434" s="5"/>
      <c r="B434" s="5"/>
      <c r="C434" s="65" t="s">
        <v>247</v>
      </c>
      <c r="D434" s="40"/>
      <c r="E434" s="56" t="s">
        <v>249</v>
      </c>
      <c r="F434" s="99">
        <f>F435</f>
        <v>22</v>
      </c>
      <c r="G434" s="99">
        <f t="shared" si="206"/>
        <v>22</v>
      </c>
      <c r="H434" s="118">
        <f t="shared" si="206"/>
        <v>0</v>
      </c>
      <c r="I434" s="118">
        <f t="shared" si="206"/>
        <v>0</v>
      </c>
      <c r="J434" s="118">
        <f t="shared" si="206"/>
        <v>0</v>
      </c>
      <c r="K434" s="118">
        <f t="shared" si="206"/>
        <v>0</v>
      </c>
      <c r="L434" s="118">
        <f t="shared" si="206"/>
        <v>0</v>
      </c>
      <c r="M434" s="120">
        <f t="shared" si="206"/>
        <v>0</v>
      </c>
      <c r="N434" s="118">
        <f t="shared" si="206"/>
        <v>0</v>
      </c>
      <c r="O434" s="183">
        <f t="shared" si="206"/>
        <v>0</v>
      </c>
      <c r="P434" s="118">
        <f t="shared" si="206"/>
        <v>0</v>
      </c>
      <c r="Q434" s="118">
        <f t="shared" si="206"/>
        <v>0</v>
      </c>
      <c r="R434" s="118">
        <f t="shared" si="206"/>
        <v>0</v>
      </c>
    </row>
    <row r="435" spans="1:18" s="24" customFormat="1" ht="38.25" customHeight="1" hidden="1">
      <c r="A435" s="5"/>
      <c r="B435" s="5"/>
      <c r="C435" s="65" t="s">
        <v>248</v>
      </c>
      <c r="D435" s="40"/>
      <c r="E435" s="56" t="s">
        <v>250</v>
      </c>
      <c r="F435" s="99">
        <f>F436</f>
        <v>22</v>
      </c>
      <c r="G435" s="99">
        <f t="shared" si="206"/>
        <v>22</v>
      </c>
      <c r="H435" s="118">
        <f t="shared" si="206"/>
        <v>0</v>
      </c>
      <c r="I435" s="118">
        <f t="shared" si="206"/>
        <v>0</v>
      </c>
      <c r="J435" s="118">
        <f t="shared" si="206"/>
        <v>0</v>
      </c>
      <c r="K435" s="118">
        <f t="shared" si="206"/>
        <v>0</v>
      </c>
      <c r="L435" s="118">
        <f t="shared" si="206"/>
        <v>0</v>
      </c>
      <c r="M435" s="120">
        <f t="shared" si="206"/>
        <v>0</v>
      </c>
      <c r="N435" s="118">
        <f t="shared" si="206"/>
        <v>0</v>
      </c>
      <c r="O435" s="183">
        <f t="shared" si="206"/>
        <v>0</v>
      </c>
      <c r="P435" s="118">
        <f t="shared" si="206"/>
        <v>0</v>
      </c>
      <c r="Q435" s="118">
        <f t="shared" si="206"/>
        <v>0</v>
      </c>
      <c r="R435" s="118">
        <f t="shared" si="206"/>
        <v>0</v>
      </c>
    </row>
    <row r="436" spans="1:18" s="24" customFormat="1" ht="32.25" customHeight="1" hidden="1">
      <c r="A436" s="5"/>
      <c r="B436" s="5"/>
      <c r="C436" s="65"/>
      <c r="D436" s="40" t="s">
        <v>3</v>
      </c>
      <c r="E436" s="66" t="s">
        <v>95</v>
      </c>
      <c r="F436" s="99">
        <v>22</v>
      </c>
      <c r="G436" s="91">
        <f>F436+SUM(H436:R436)</f>
        <v>22</v>
      </c>
      <c r="H436" s="118"/>
      <c r="I436" s="118"/>
      <c r="J436" s="118"/>
      <c r="K436" s="118"/>
      <c r="L436" s="118"/>
      <c r="M436" s="120"/>
      <c r="N436" s="118"/>
      <c r="O436" s="183"/>
      <c r="P436" s="118"/>
      <c r="Q436" s="118"/>
      <c r="R436" s="118"/>
    </row>
    <row r="437" spans="1:18" s="24" customFormat="1" ht="29.25" customHeight="1" hidden="1">
      <c r="A437" s="5"/>
      <c r="B437" s="5"/>
      <c r="C437" s="62" t="s">
        <v>413</v>
      </c>
      <c r="D437" s="11"/>
      <c r="E437" s="82" t="s">
        <v>140</v>
      </c>
      <c r="F437" s="118">
        <f>F440</f>
        <v>0</v>
      </c>
      <c r="G437" s="118">
        <f>G440+G438</f>
        <v>0</v>
      </c>
      <c r="H437" s="118">
        <f aca="true" t="shared" si="207" ref="H437:O437">H440+H438</f>
        <v>0</v>
      </c>
      <c r="I437" s="118">
        <f t="shared" si="207"/>
        <v>0</v>
      </c>
      <c r="J437" s="118">
        <f t="shared" si="207"/>
        <v>0</v>
      </c>
      <c r="K437" s="118">
        <f t="shared" si="207"/>
        <v>0</v>
      </c>
      <c r="L437" s="118">
        <f t="shared" si="207"/>
        <v>0</v>
      </c>
      <c r="M437" s="118">
        <f t="shared" si="207"/>
        <v>0</v>
      </c>
      <c r="N437" s="118">
        <f t="shared" si="207"/>
        <v>0</v>
      </c>
      <c r="O437" s="183">
        <f t="shared" si="207"/>
        <v>0</v>
      </c>
      <c r="P437" s="118">
        <f>P440</f>
        <v>0</v>
      </c>
      <c r="Q437" s="118">
        <f>Q440</f>
        <v>0</v>
      </c>
      <c r="R437" s="118">
        <f>R440</f>
        <v>0</v>
      </c>
    </row>
    <row r="438" spans="1:18" s="24" customFormat="1" ht="29.25" customHeight="1" hidden="1">
      <c r="A438" s="5"/>
      <c r="B438" s="5"/>
      <c r="C438" s="65" t="s">
        <v>528</v>
      </c>
      <c r="D438" s="40"/>
      <c r="E438" s="66" t="s">
        <v>459</v>
      </c>
      <c r="F438" s="77">
        <f>F439</f>
        <v>0</v>
      </c>
      <c r="G438" s="77">
        <f aca="true" t="shared" si="208" ref="G438:O438">G439</f>
        <v>0</v>
      </c>
      <c r="H438" s="77">
        <f t="shared" si="208"/>
        <v>0</v>
      </c>
      <c r="I438" s="77">
        <f t="shared" si="208"/>
        <v>0</v>
      </c>
      <c r="J438" s="77">
        <f t="shared" si="208"/>
        <v>0</v>
      </c>
      <c r="K438" s="77">
        <f t="shared" si="208"/>
        <v>0</v>
      </c>
      <c r="L438" s="77">
        <f t="shared" si="208"/>
        <v>0</v>
      </c>
      <c r="M438" s="77">
        <f t="shared" si="208"/>
        <v>0</v>
      </c>
      <c r="N438" s="77">
        <f t="shared" si="208"/>
        <v>0</v>
      </c>
      <c r="O438" s="113">
        <f t="shared" si="208"/>
        <v>0</v>
      </c>
      <c r="P438" s="118"/>
      <c r="Q438" s="118"/>
      <c r="R438" s="118"/>
    </row>
    <row r="439" spans="1:18" s="24" customFormat="1" ht="29.25" customHeight="1" hidden="1">
      <c r="A439" s="5"/>
      <c r="B439" s="5"/>
      <c r="C439" s="65"/>
      <c r="D439" s="40" t="s">
        <v>11</v>
      </c>
      <c r="E439" s="66" t="s">
        <v>12</v>
      </c>
      <c r="F439" s="77"/>
      <c r="G439" s="91">
        <f>F439+SUM(H439:R439)</f>
        <v>0</v>
      </c>
      <c r="H439" s="67"/>
      <c r="I439" s="67"/>
      <c r="J439" s="67"/>
      <c r="K439" s="67"/>
      <c r="L439" s="67"/>
      <c r="M439" s="69"/>
      <c r="N439" s="67"/>
      <c r="O439" s="50"/>
      <c r="P439" s="118"/>
      <c r="Q439" s="118"/>
      <c r="R439" s="118"/>
    </row>
    <row r="440" spans="1:18" s="24" customFormat="1" ht="32.25" customHeight="1" hidden="1">
      <c r="A440" s="5"/>
      <c r="B440" s="5"/>
      <c r="C440" s="65" t="s">
        <v>458</v>
      </c>
      <c r="D440" s="40"/>
      <c r="E440" s="66" t="s">
        <v>459</v>
      </c>
      <c r="F440" s="99">
        <f>F441</f>
        <v>0</v>
      </c>
      <c r="G440" s="99">
        <f aca="true" t="shared" si="209" ref="G440:R440">G441</f>
        <v>0</v>
      </c>
      <c r="H440" s="99">
        <f t="shared" si="209"/>
        <v>0</v>
      </c>
      <c r="I440" s="99">
        <f t="shared" si="209"/>
        <v>0</v>
      </c>
      <c r="J440" s="99">
        <f t="shared" si="209"/>
        <v>0</v>
      </c>
      <c r="K440" s="99">
        <f t="shared" si="209"/>
        <v>0</v>
      </c>
      <c r="L440" s="99">
        <f t="shared" si="209"/>
        <v>0</v>
      </c>
      <c r="M440" s="99">
        <f t="shared" si="209"/>
        <v>0</v>
      </c>
      <c r="N440" s="99">
        <f t="shared" si="209"/>
        <v>0</v>
      </c>
      <c r="O440" s="184">
        <f t="shared" si="209"/>
        <v>0</v>
      </c>
      <c r="P440" s="99">
        <f t="shared" si="209"/>
        <v>0</v>
      </c>
      <c r="Q440" s="99">
        <f t="shared" si="209"/>
        <v>0</v>
      </c>
      <c r="R440" s="99">
        <f t="shared" si="209"/>
        <v>0</v>
      </c>
    </row>
    <row r="441" spans="1:18" s="24" customFormat="1" ht="28.5" customHeight="1" hidden="1">
      <c r="A441" s="5"/>
      <c r="B441" s="5"/>
      <c r="C441" s="65"/>
      <c r="D441" s="40" t="s">
        <v>11</v>
      </c>
      <c r="E441" s="66" t="s">
        <v>12</v>
      </c>
      <c r="F441" s="99"/>
      <c r="G441" s="130">
        <f>F441+SUM(H441:R441)</f>
        <v>0</v>
      </c>
      <c r="H441" s="99"/>
      <c r="I441" s="99"/>
      <c r="J441" s="99"/>
      <c r="K441" s="99"/>
      <c r="L441" s="99"/>
      <c r="M441" s="120"/>
      <c r="N441" s="130"/>
      <c r="O441" s="183"/>
      <c r="P441" s="118"/>
      <c r="Q441" s="118"/>
      <c r="R441" s="118"/>
    </row>
    <row r="442" spans="1:18" s="24" customFormat="1" ht="12" hidden="1">
      <c r="A442" s="5"/>
      <c r="B442" s="5" t="s">
        <v>67</v>
      </c>
      <c r="C442" s="5"/>
      <c r="D442" s="5"/>
      <c r="E442" s="13" t="s">
        <v>68</v>
      </c>
      <c r="F442" s="118">
        <f>F443+F461</f>
        <v>6639.5</v>
      </c>
      <c r="G442" s="118">
        <f aca="true" t="shared" si="210" ref="G442:R442">G443+G461</f>
        <v>6639.5</v>
      </c>
      <c r="H442" s="25">
        <f t="shared" si="210"/>
        <v>0</v>
      </c>
      <c r="I442" s="25">
        <f t="shared" si="210"/>
        <v>0</v>
      </c>
      <c r="J442" s="25">
        <f t="shared" si="210"/>
        <v>0</v>
      </c>
      <c r="K442" s="25">
        <f t="shared" si="210"/>
        <v>0</v>
      </c>
      <c r="L442" s="25">
        <f t="shared" si="210"/>
        <v>0</v>
      </c>
      <c r="M442" s="156">
        <f t="shared" si="210"/>
        <v>0</v>
      </c>
      <c r="N442" s="25">
        <f t="shared" si="210"/>
        <v>0</v>
      </c>
      <c r="O442" s="187">
        <f t="shared" si="210"/>
        <v>0</v>
      </c>
      <c r="P442" s="25">
        <f t="shared" si="210"/>
        <v>0</v>
      </c>
      <c r="Q442" s="25">
        <f t="shared" si="210"/>
        <v>0</v>
      </c>
      <c r="R442" s="25">
        <f t="shared" si="210"/>
        <v>0</v>
      </c>
    </row>
    <row r="443" spans="1:18" s="24" customFormat="1" ht="12" hidden="1">
      <c r="A443" s="5"/>
      <c r="B443" s="5" t="s">
        <v>69</v>
      </c>
      <c r="C443" s="16"/>
      <c r="D443" s="5"/>
      <c r="E443" s="20" t="s">
        <v>70</v>
      </c>
      <c r="F443" s="118">
        <f>F444</f>
        <v>4873.3</v>
      </c>
      <c r="G443" s="118">
        <f aca="true" t="shared" si="211" ref="G443:R443">G444</f>
        <v>4873.3</v>
      </c>
      <c r="H443" s="25">
        <f t="shared" si="211"/>
        <v>0</v>
      </c>
      <c r="I443" s="25">
        <f t="shared" si="211"/>
        <v>0</v>
      </c>
      <c r="J443" s="25">
        <f t="shared" si="211"/>
        <v>0</v>
      </c>
      <c r="K443" s="25">
        <f t="shared" si="211"/>
        <v>0</v>
      </c>
      <c r="L443" s="25">
        <f t="shared" si="211"/>
        <v>0</v>
      </c>
      <c r="M443" s="156">
        <f t="shared" si="211"/>
        <v>0</v>
      </c>
      <c r="N443" s="25">
        <f t="shared" si="211"/>
        <v>0</v>
      </c>
      <c r="O443" s="187">
        <f t="shared" si="211"/>
        <v>0</v>
      </c>
      <c r="P443" s="25">
        <f t="shared" si="211"/>
        <v>0</v>
      </c>
      <c r="Q443" s="25">
        <f t="shared" si="211"/>
        <v>0</v>
      </c>
      <c r="R443" s="25">
        <f t="shared" si="211"/>
        <v>0</v>
      </c>
    </row>
    <row r="444" spans="1:18" s="24" customFormat="1" ht="64.5" customHeight="1" hidden="1">
      <c r="A444" s="17"/>
      <c r="B444" s="5"/>
      <c r="C444" s="62" t="s">
        <v>267</v>
      </c>
      <c r="D444" s="11"/>
      <c r="E444" s="59" t="s">
        <v>120</v>
      </c>
      <c r="F444" s="93">
        <f>F445+F455</f>
        <v>4873.3</v>
      </c>
      <c r="G444" s="93">
        <f aca="true" t="shared" si="212" ref="G444:R444">G445+G455</f>
        <v>4873.3</v>
      </c>
      <c r="H444" s="71">
        <f t="shared" si="212"/>
        <v>0</v>
      </c>
      <c r="I444" s="71">
        <f t="shared" si="212"/>
        <v>0</v>
      </c>
      <c r="J444" s="71">
        <f t="shared" si="212"/>
        <v>0</v>
      </c>
      <c r="K444" s="71">
        <f t="shared" si="212"/>
        <v>0</v>
      </c>
      <c r="L444" s="71">
        <f t="shared" si="212"/>
        <v>0</v>
      </c>
      <c r="M444" s="75">
        <f t="shared" si="212"/>
        <v>0</v>
      </c>
      <c r="N444" s="71">
        <f t="shared" si="212"/>
        <v>0</v>
      </c>
      <c r="O444" s="49">
        <f t="shared" si="212"/>
        <v>0</v>
      </c>
      <c r="P444" s="71">
        <f t="shared" si="212"/>
        <v>0</v>
      </c>
      <c r="Q444" s="71">
        <f t="shared" si="212"/>
        <v>0</v>
      </c>
      <c r="R444" s="71">
        <f t="shared" si="212"/>
        <v>0</v>
      </c>
    </row>
    <row r="445" spans="1:19" s="24" customFormat="1" ht="25.5" hidden="1">
      <c r="A445" s="17"/>
      <c r="B445" s="5"/>
      <c r="C445" s="80" t="s">
        <v>292</v>
      </c>
      <c r="D445" s="40"/>
      <c r="E445" s="60" t="s">
        <v>123</v>
      </c>
      <c r="F445" s="77">
        <f>F446+F449+F452</f>
        <v>1201.8</v>
      </c>
      <c r="G445" s="77">
        <f>G446+G449+G452</f>
        <v>1201.8</v>
      </c>
      <c r="H445" s="67">
        <f aca="true" t="shared" si="213" ref="H445:R445">H446+H449+H452</f>
        <v>0</v>
      </c>
      <c r="I445" s="67">
        <f t="shared" si="213"/>
        <v>0</v>
      </c>
      <c r="J445" s="67">
        <f t="shared" si="213"/>
        <v>0</v>
      </c>
      <c r="K445" s="67">
        <f t="shared" si="213"/>
        <v>0</v>
      </c>
      <c r="L445" s="67">
        <f t="shared" si="213"/>
        <v>0</v>
      </c>
      <c r="M445" s="69">
        <f t="shared" si="213"/>
        <v>0</v>
      </c>
      <c r="N445" s="67">
        <f t="shared" si="213"/>
        <v>0</v>
      </c>
      <c r="O445" s="50">
        <f t="shared" si="213"/>
        <v>0</v>
      </c>
      <c r="P445" s="67">
        <f t="shared" si="213"/>
        <v>0</v>
      </c>
      <c r="Q445" s="67">
        <f t="shared" si="213"/>
        <v>0</v>
      </c>
      <c r="R445" s="67">
        <f t="shared" si="213"/>
        <v>0</v>
      </c>
      <c r="S445" s="33"/>
    </row>
    <row r="446" spans="1:19" s="24" customFormat="1" ht="38.25" hidden="1">
      <c r="A446" s="17"/>
      <c r="B446" s="17"/>
      <c r="C446" s="65" t="s">
        <v>293</v>
      </c>
      <c r="D446" s="40"/>
      <c r="E446" s="56" t="s">
        <v>296</v>
      </c>
      <c r="F446" s="77">
        <f>F447</f>
        <v>837.7</v>
      </c>
      <c r="G446" s="77">
        <f aca="true" t="shared" si="214" ref="G446:R447">G447</f>
        <v>837.7</v>
      </c>
      <c r="H446" s="67">
        <f t="shared" si="214"/>
        <v>0</v>
      </c>
      <c r="I446" s="67">
        <f t="shared" si="214"/>
        <v>0</v>
      </c>
      <c r="J446" s="67">
        <f t="shared" si="214"/>
        <v>0</v>
      </c>
      <c r="K446" s="67">
        <f t="shared" si="214"/>
        <v>0</v>
      </c>
      <c r="L446" s="67">
        <f t="shared" si="214"/>
        <v>0</v>
      </c>
      <c r="M446" s="69">
        <f t="shared" si="214"/>
        <v>0</v>
      </c>
      <c r="N446" s="67">
        <f t="shared" si="214"/>
        <v>0</v>
      </c>
      <c r="O446" s="50">
        <f t="shared" si="214"/>
        <v>0</v>
      </c>
      <c r="P446" s="67">
        <f t="shared" si="214"/>
        <v>0</v>
      </c>
      <c r="Q446" s="67">
        <f t="shared" si="214"/>
        <v>0</v>
      </c>
      <c r="R446" s="67">
        <f t="shared" si="214"/>
        <v>0</v>
      </c>
      <c r="S446" s="33"/>
    </row>
    <row r="447" spans="1:19" s="24" customFormat="1" ht="25.5" hidden="1">
      <c r="A447" s="17"/>
      <c r="B447" s="5"/>
      <c r="C447" s="65" t="s">
        <v>294</v>
      </c>
      <c r="D447" s="40"/>
      <c r="E447" s="56" t="s">
        <v>272</v>
      </c>
      <c r="F447" s="77">
        <f>F448</f>
        <v>837.7</v>
      </c>
      <c r="G447" s="77">
        <f t="shared" si="214"/>
        <v>837.7</v>
      </c>
      <c r="H447" s="67">
        <f t="shared" si="214"/>
        <v>0</v>
      </c>
      <c r="I447" s="67">
        <f t="shared" si="214"/>
        <v>0</v>
      </c>
      <c r="J447" s="67">
        <f t="shared" si="214"/>
        <v>0</v>
      </c>
      <c r="K447" s="67">
        <f t="shared" si="214"/>
        <v>0</v>
      </c>
      <c r="L447" s="67">
        <f t="shared" si="214"/>
        <v>0</v>
      </c>
      <c r="M447" s="69">
        <f t="shared" si="214"/>
        <v>0</v>
      </c>
      <c r="N447" s="67">
        <f t="shared" si="214"/>
        <v>0</v>
      </c>
      <c r="O447" s="50">
        <f t="shared" si="214"/>
        <v>0</v>
      </c>
      <c r="P447" s="67">
        <f t="shared" si="214"/>
        <v>0</v>
      </c>
      <c r="Q447" s="67">
        <f t="shared" si="214"/>
        <v>0</v>
      </c>
      <c r="R447" s="67">
        <f t="shared" si="214"/>
        <v>0</v>
      </c>
      <c r="S447" s="33"/>
    </row>
    <row r="448" spans="1:19" s="24" customFormat="1" ht="25.5" hidden="1">
      <c r="A448" s="17"/>
      <c r="B448" s="17"/>
      <c r="C448" s="65"/>
      <c r="D448" s="40" t="s">
        <v>11</v>
      </c>
      <c r="E448" s="66" t="s">
        <v>12</v>
      </c>
      <c r="F448" s="77">
        <v>837.7</v>
      </c>
      <c r="G448" s="91">
        <f>F448+SUM(H448:R448)</f>
        <v>837.7</v>
      </c>
      <c r="H448" s="67"/>
      <c r="I448" s="67"/>
      <c r="J448" s="68"/>
      <c r="K448" s="68"/>
      <c r="L448" s="67"/>
      <c r="M448" s="94"/>
      <c r="N448" s="67"/>
      <c r="O448" s="50"/>
      <c r="P448" s="67"/>
      <c r="Q448" s="67"/>
      <c r="R448" s="67"/>
      <c r="S448" s="33"/>
    </row>
    <row r="449" spans="1:18" s="24" customFormat="1" ht="25.5" hidden="1">
      <c r="A449" s="17"/>
      <c r="B449" s="17"/>
      <c r="C449" s="65" t="s">
        <v>297</v>
      </c>
      <c r="D449" s="40"/>
      <c r="E449" s="56" t="s">
        <v>299</v>
      </c>
      <c r="F449" s="77">
        <f>F450</f>
        <v>150</v>
      </c>
      <c r="G449" s="77">
        <f aca="true" t="shared" si="215" ref="G449:R450">G450</f>
        <v>150</v>
      </c>
      <c r="H449" s="67">
        <f t="shared" si="215"/>
        <v>0</v>
      </c>
      <c r="I449" s="67">
        <f t="shared" si="215"/>
        <v>0</v>
      </c>
      <c r="J449" s="67">
        <f t="shared" si="215"/>
        <v>0</v>
      </c>
      <c r="K449" s="67">
        <f t="shared" si="215"/>
        <v>0</v>
      </c>
      <c r="L449" s="67">
        <f t="shared" si="215"/>
        <v>0</v>
      </c>
      <c r="M449" s="69">
        <f t="shared" si="215"/>
        <v>0</v>
      </c>
      <c r="N449" s="67">
        <f t="shared" si="215"/>
        <v>0</v>
      </c>
      <c r="O449" s="50">
        <f t="shared" si="215"/>
        <v>0</v>
      </c>
      <c r="P449" s="67">
        <f t="shared" si="215"/>
        <v>0</v>
      </c>
      <c r="Q449" s="67">
        <f t="shared" si="215"/>
        <v>0</v>
      </c>
      <c r="R449" s="67">
        <f t="shared" si="215"/>
        <v>0</v>
      </c>
    </row>
    <row r="450" spans="1:19" s="33" customFormat="1" ht="25.5" hidden="1">
      <c r="A450" s="17"/>
      <c r="B450" s="17"/>
      <c r="C450" s="65" t="s">
        <v>298</v>
      </c>
      <c r="D450" s="40"/>
      <c r="E450" s="56" t="s">
        <v>300</v>
      </c>
      <c r="F450" s="77">
        <f>F451</f>
        <v>150</v>
      </c>
      <c r="G450" s="77">
        <f t="shared" si="215"/>
        <v>150</v>
      </c>
      <c r="H450" s="67">
        <f t="shared" si="215"/>
        <v>0</v>
      </c>
      <c r="I450" s="67">
        <f t="shared" si="215"/>
        <v>0</v>
      </c>
      <c r="J450" s="67">
        <f t="shared" si="215"/>
        <v>0</v>
      </c>
      <c r="K450" s="67">
        <f t="shared" si="215"/>
        <v>0</v>
      </c>
      <c r="L450" s="67">
        <f t="shared" si="215"/>
        <v>0</v>
      </c>
      <c r="M450" s="69">
        <f t="shared" si="215"/>
        <v>0</v>
      </c>
      <c r="N450" s="67">
        <f t="shared" si="215"/>
        <v>0</v>
      </c>
      <c r="O450" s="50">
        <f t="shared" si="215"/>
        <v>0</v>
      </c>
      <c r="P450" s="67">
        <f t="shared" si="215"/>
        <v>0</v>
      </c>
      <c r="Q450" s="67">
        <f t="shared" si="215"/>
        <v>0</v>
      </c>
      <c r="R450" s="67">
        <f t="shared" si="215"/>
        <v>0</v>
      </c>
      <c r="S450" s="24"/>
    </row>
    <row r="451" spans="1:19" s="33" customFormat="1" ht="25.5" hidden="1">
      <c r="A451" s="17"/>
      <c r="B451" s="17"/>
      <c r="C451" s="65"/>
      <c r="D451" s="40" t="s">
        <v>11</v>
      </c>
      <c r="E451" s="66" t="s">
        <v>12</v>
      </c>
      <c r="F451" s="77">
        <v>150</v>
      </c>
      <c r="G451" s="91">
        <f>F451+SUM(H451:R451)</f>
        <v>150</v>
      </c>
      <c r="H451" s="67"/>
      <c r="I451" s="67"/>
      <c r="J451" s="68"/>
      <c r="K451" s="68"/>
      <c r="L451" s="67"/>
      <c r="M451" s="69"/>
      <c r="N451" s="67"/>
      <c r="O451" s="50"/>
      <c r="P451" s="67"/>
      <c r="Q451" s="67"/>
      <c r="R451" s="67"/>
      <c r="S451" s="24"/>
    </row>
    <row r="452" spans="1:19" s="33" customFormat="1" ht="25.5" hidden="1">
      <c r="A452" s="17"/>
      <c r="B452" s="17"/>
      <c r="C452" s="65" t="s">
        <v>301</v>
      </c>
      <c r="D452" s="40"/>
      <c r="E452" s="56" t="s">
        <v>303</v>
      </c>
      <c r="F452" s="77">
        <f>F453</f>
        <v>214.1</v>
      </c>
      <c r="G452" s="77">
        <f aca="true" t="shared" si="216" ref="G452:R453">G453</f>
        <v>214.1</v>
      </c>
      <c r="H452" s="67">
        <f t="shared" si="216"/>
        <v>0</v>
      </c>
      <c r="I452" s="67">
        <f t="shared" si="216"/>
        <v>0</v>
      </c>
      <c r="J452" s="67">
        <f t="shared" si="216"/>
        <v>0</v>
      </c>
      <c r="K452" s="67">
        <f t="shared" si="216"/>
        <v>0</v>
      </c>
      <c r="L452" s="67">
        <f t="shared" si="216"/>
        <v>0</v>
      </c>
      <c r="M452" s="69">
        <f t="shared" si="216"/>
        <v>0</v>
      </c>
      <c r="N452" s="67">
        <f t="shared" si="216"/>
        <v>0</v>
      </c>
      <c r="O452" s="50">
        <f t="shared" si="216"/>
        <v>0</v>
      </c>
      <c r="P452" s="67">
        <f t="shared" si="216"/>
        <v>0</v>
      </c>
      <c r="Q452" s="67">
        <f t="shared" si="216"/>
        <v>0</v>
      </c>
      <c r="R452" s="67">
        <f t="shared" si="216"/>
        <v>0</v>
      </c>
      <c r="S452" s="24"/>
    </row>
    <row r="453" spans="1:19" s="33" customFormat="1" ht="12.75" hidden="1">
      <c r="A453" s="17"/>
      <c r="B453" s="17"/>
      <c r="C453" s="65" t="s">
        <v>302</v>
      </c>
      <c r="D453" s="40"/>
      <c r="E453" s="56" t="s">
        <v>282</v>
      </c>
      <c r="F453" s="77">
        <f>F454</f>
        <v>214.1</v>
      </c>
      <c r="G453" s="77">
        <f t="shared" si="216"/>
        <v>214.1</v>
      </c>
      <c r="H453" s="67">
        <f t="shared" si="216"/>
        <v>0</v>
      </c>
      <c r="I453" s="67">
        <f t="shared" si="216"/>
        <v>0</v>
      </c>
      <c r="J453" s="67">
        <f t="shared" si="216"/>
        <v>0</v>
      </c>
      <c r="K453" s="67">
        <f t="shared" si="216"/>
        <v>0</v>
      </c>
      <c r="L453" s="67">
        <f t="shared" si="216"/>
        <v>0</v>
      </c>
      <c r="M453" s="69">
        <f t="shared" si="216"/>
        <v>0</v>
      </c>
      <c r="N453" s="67">
        <f t="shared" si="216"/>
        <v>0</v>
      </c>
      <c r="O453" s="50">
        <f t="shared" si="216"/>
        <v>0</v>
      </c>
      <c r="P453" s="67">
        <f t="shared" si="216"/>
        <v>0</v>
      </c>
      <c r="Q453" s="67">
        <f t="shared" si="216"/>
        <v>0</v>
      </c>
      <c r="R453" s="67">
        <f t="shared" si="216"/>
        <v>0</v>
      </c>
      <c r="S453" s="24"/>
    </row>
    <row r="454" spans="1:19" s="33" customFormat="1" ht="25.5" hidden="1">
      <c r="A454" s="17"/>
      <c r="B454" s="17"/>
      <c r="C454" s="65"/>
      <c r="D454" s="40" t="s">
        <v>3</v>
      </c>
      <c r="E454" s="66" t="s">
        <v>95</v>
      </c>
      <c r="F454" s="77">
        <v>214.1</v>
      </c>
      <c r="G454" s="91">
        <f>F454+SUM(H454:R454)</f>
        <v>214.1</v>
      </c>
      <c r="H454" s="67"/>
      <c r="I454" s="67"/>
      <c r="J454" s="68"/>
      <c r="K454" s="68"/>
      <c r="L454" s="67"/>
      <c r="M454" s="69"/>
      <c r="N454" s="67"/>
      <c r="O454" s="50"/>
      <c r="P454" s="67"/>
      <c r="Q454" s="67"/>
      <c r="R454" s="67"/>
      <c r="S454" s="24"/>
    </row>
    <row r="455" spans="1:18" s="24" customFormat="1" ht="48" customHeight="1" hidden="1">
      <c r="A455" s="17"/>
      <c r="B455" s="5"/>
      <c r="C455" s="80" t="s">
        <v>312</v>
      </c>
      <c r="D455" s="40"/>
      <c r="E455" s="60" t="s">
        <v>125</v>
      </c>
      <c r="F455" s="77">
        <f>F456</f>
        <v>3671.5000000000005</v>
      </c>
      <c r="G455" s="77">
        <f aca="true" t="shared" si="217" ref="G455:Q455">G456</f>
        <v>3671.5000000000005</v>
      </c>
      <c r="H455" s="67">
        <f t="shared" si="217"/>
        <v>0</v>
      </c>
      <c r="I455" s="67">
        <f t="shared" si="217"/>
        <v>0</v>
      </c>
      <c r="J455" s="67">
        <f t="shared" si="217"/>
        <v>0</v>
      </c>
      <c r="K455" s="67">
        <f t="shared" si="217"/>
        <v>0</v>
      </c>
      <c r="L455" s="67">
        <f t="shared" si="217"/>
        <v>0</v>
      </c>
      <c r="M455" s="69">
        <f t="shared" si="217"/>
        <v>0</v>
      </c>
      <c r="N455" s="67">
        <f t="shared" si="217"/>
        <v>0</v>
      </c>
      <c r="O455" s="50">
        <f t="shared" si="217"/>
        <v>0</v>
      </c>
      <c r="P455" s="67">
        <f t="shared" si="217"/>
        <v>0</v>
      </c>
      <c r="Q455" s="67">
        <f t="shared" si="217"/>
        <v>0</v>
      </c>
      <c r="R455" s="67">
        <f>R456</f>
        <v>0</v>
      </c>
    </row>
    <row r="456" spans="1:18" s="24" customFormat="1" ht="48" customHeight="1" hidden="1">
      <c r="A456" s="17"/>
      <c r="B456" s="5"/>
      <c r="C456" s="65" t="s">
        <v>313</v>
      </c>
      <c r="D456" s="40"/>
      <c r="E456" s="56" t="s">
        <v>163</v>
      </c>
      <c r="F456" s="77">
        <f>F457</f>
        <v>3671.5000000000005</v>
      </c>
      <c r="G456" s="77">
        <f aca="true" t="shared" si="218" ref="G456:R456">G457</f>
        <v>3671.5000000000005</v>
      </c>
      <c r="H456" s="67">
        <f t="shared" si="218"/>
        <v>0</v>
      </c>
      <c r="I456" s="67">
        <f t="shared" si="218"/>
        <v>0</v>
      </c>
      <c r="J456" s="67">
        <f t="shared" si="218"/>
        <v>0</v>
      </c>
      <c r="K456" s="67">
        <f t="shared" si="218"/>
        <v>0</v>
      </c>
      <c r="L456" s="67">
        <f t="shared" si="218"/>
        <v>0</v>
      </c>
      <c r="M456" s="69">
        <f t="shared" si="218"/>
        <v>0</v>
      </c>
      <c r="N456" s="67">
        <f t="shared" si="218"/>
        <v>0</v>
      </c>
      <c r="O456" s="50">
        <f t="shared" si="218"/>
        <v>0</v>
      </c>
      <c r="P456" s="67">
        <f t="shared" si="218"/>
        <v>0</v>
      </c>
      <c r="Q456" s="67">
        <f t="shared" si="218"/>
        <v>0</v>
      </c>
      <c r="R456" s="67">
        <f t="shared" si="218"/>
        <v>0</v>
      </c>
    </row>
    <row r="457" spans="1:18" s="24" customFormat="1" ht="48" customHeight="1" hidden="1">
      <c r="A457" s="17"/>
      <c r="B457" s="5"/>
      <c r="C457" s="65" t="s">
        <v>314</v>
      </c>
      <c r="D457" s="40"/>
      <c r="E457" s="56" t="s">
        <v>164</v>
      </c>
      <c r="F457" s="77">
        <f>F458+F459+F460</f>
        <v>3671.5000000000005</v>
      </c>
      <c r="G457" s="77">
        <f aca="true" t="shared" si="219" ref="G457:M457">G458+G459+G460</f>
        <v>3671.5000000000005</v>
      </c>
      <c r="H457" s="77">
        <f t="shared" si="219"/>
        <v>0</v>
      </c>
      <c r="I457" s="77">
        <f t="shared" si="219"/>
        <v>0</v>
      </c>
      <c r="J457" s="77">
        <f t="shared" si="219"/>
        <v>0</v>
      </c>
      <c r="K457" s="77">
        <f t="shared" si="219"/>
        <v>0</v>
      </c>
      <c r="L457" s="77">
        <f t="shared" si="219"/>
        <v>0</v>
      </c>
      <c r="M457" s="94">
        <f t="shared" si="219"/>
        <v>0</v>
      </c>
      <c r="N457" s="67">
        <f>N458+N459+N460</f>
        <v>0</v>
      </c>
      <c r="O457" s="50">
        <f>O458+O459+O460</f>
        <v>0</v>
      </c>
      <c r="P457" s="67">
        <f>P458+P459+P460</f>
        <v>0</v>
      </c>
      <c r="Q457" s="67">
        <f>Q458+Q459+Q460</f>
        <v>0</v>
      </c>
      <c r="R457" s="67">
        <f>R458+R459+R460</f>
        <v>0</v>
      </c>
    </row>
    <row r="458" spans="1:18" s="24" customFormat="1" ht="56.25" customHeight="1" hidden="1">
      <c r="A458" s="17"/>
      <c r="B458" s="5"/>
      <c r="C458" s="65"/>
      <c r="D458" s="40" t="s">
        <v>2</v>
      </c>
      <c r="E458" s="66" t="s">
        <v>94</v>
      </c>
      <c r="F458" s="77">
        <v>3341.3</v>
      </c>
      <c r="G458" s="91">
        <f>F458+SUM(H458:R458)</f>
        <v>3341.3</v>
      </c>
      <c r="H458" s="67"/>
      <c r="I458" s="67"/>
      <c r="J458" s="68"/>
      <c r="K458" s="68"/>
      <c r="L458" s="67"/>
      <c r="M458" s="94"/>
      <c r="N458" s="67"/>
      <c r="O458" s="50"/>
      <c r="P458" s="67"/>
      <c r="Q458" s="67"/>
      <c r="R458" s="67"/>
    </row>
    <row r="459" spans="1:18" s="24" customFormat="1" ht="48" customHeight="1" hidden="1">
      <c r="A459" s="17"/>
      <c r="B459" s="5"/>
      <c r="C459" s="65"/>
      <c r="D459" s="40" t="s">
        <v>3</v>
      </c>
      <c r="E459" s="66" t="s">
        <v>95</v>
      </c>
      <c r="F459" s="77">
        <v>314.8</v>
      </c>
      <c r="G459" s="91">
        <f>F459+SUM(H459:R459)</f>
        <v>314.8</v>
      </c>
      <c r="H459" s="67"/>
      <c r="I459" s="67"/>
      <c r="J459" s="68"/>
      <c r="K459" s="68"/>
      <c r="L459" s="67"/>
      <c r="M459" s="69"/>
      <c r="N459" s="67"/>
      <c r="O459" s="50"/>
      <c r="P459" s="67"/>
      <c r="Q459" s="67"/>
      <c r="R459" s="67"/>
    </row>
    <row r="460" spans="1:18" s="24" customFormat="1" ht="12.75" hidden="1">
      <c r="A460" s="17"/>
      <c r="B460" s="5"/>
      <c r="C460" s="65"/>
      <c r="D460" s="40" t="s">
        <v>4</v>
      </c>
      <c r="E460" s="66" t="s">
        <v>5</v>
      </c>
      <c r="F460" s="77">
        <v>15.4</v>
      </c>
      <c r="G460" s="130">
        <f>F460+SUM(H460:R460)</f>
        <v>15.4</v>
      </c>
      <c r="H460" s="67"/>
      <c r="I460" s="67"/>
      <c r="J460" s="68"/>
      <c r="K460" s="68"/>
      <c r="L460" s="67"/>
      <c r="M460" s="69"/>
      <c r="N460" s="67"/>
      <c r="O460" s="50"/>
      <c r="P460" s="67"/>
      <c r="Q460" s="67"/>
      <c r="R460" s="67"/>
    </row>
    <row r="461" spans="1:18" s="24" customFormat="1" ht="12" hidden="1">
      <c r="A461" s="17"/>
      <c r="B461" s="5" t="s">
        <v>71</v>
      </c>
      <c r="C461" s="5"/>
      <c r="D461" s="5"/>
      <c r="E461" s="20" t="s">
        <v>72</v>
      </c>
      <c r="F461" s="118">
        <f>F462</f>
        <v>1766.1999999999998</v>
      </c>
      <c r="G461" s="118">
        <f aca="true" t="shared" si="220" ref="G461:R464">G462</f>
        <v>1766.1999999999998</v>
      </c>
      <c r="H461" s="25">
        <f t="shared" si="220"/>
        <v>0</v>
      </c>
      <c r="I461" s="25">
        <f t="shared" si="220"/>
        <v>0</v>
      </c>
      <c r="J461" s="25">
        <f t="shared" si="220"/>
        <v>0</v>
      </c>
      <c r="K461" s="25">
        <f t="shared" si="220"/>
        <v>0</v>
      </c>
      <c r="L461" s="25">
        <f t="shared" si="220"/>
        <v>0</v>
      </c>
      <c r="M461" s="156">
        <f t="shared" si="220"/>
        <v>0</v>
      </c>
      <c r="N461" s="25">
        <f t="shared" si="220"/>
        <v>0</v>
      </c>
      <c r="O461" s="187">
        <f t="shared" si="220"/>
        <v>0</v>
      </c>
      <c r="P461" s="25">
        <f t="shared" si="220"/>
        <v>0</v>
      </c>
      <c r="Q461" s="25">
        <f t="shared" si="220"/>
        <v>0</v>
      </c>
      <c r="R461" s="25">
        <f t="shared" si="220"/>
        <v>0</v>
      </c>
    </row>
    <row r="462" spans="1:18" s="24" customFormat="1" ht="61.5" customHeight="1" hidden="1">
      <c r="A462" s="17"/>
      <c r="B462" s="5"/>
      <c r="C462" s="62" t="s">
        <v>267</v>
      </c>
      <c r="D462" s="11"/>
      <c r="E462" s="59" t="s">
        <v>120</v>
      </c>
      <c r="F462" s="93">
        <f>F463</f>
        <v>1766.1999999999998</v>
      </c>
      <c r="G462" s="93">
        <f t="shared" si="220"/>
        <v>1766.1999999999998</v>
      </c>
      <c r="H462" s="71">
        <f t="shared" si="220"/>
        <v>0</v>
      </c>
      <c r="I462" s="71">
        <f t="shared" si="220"/>
        <v>0</v>
      </c>
      <c r="J462" s="71">
        <f t="shared" si="220"/>
        <v>0</v>
      </c>
      <c r="K462" s="71">
        <f t="shared" si="220"/>
        <v>0</v>
      </c>
      <c r="L462" s="71">
        <f t="shared" si="220"/>
        <v>0</v>
      </c>
      <c r="M462" s="75">
        <f t="shared" si="220"/>
        <v>0</v>
      </c>
      <c r="N462" s="71">
        <f t="shared" si="220"/>
        <v>0</v>
      </c>
      <c r="O462" s="49">
        <f t="shared" si="220"/>
        <v>0</v>
      </c>
      <c r="P462" s="71">
        <f t="shared" si="220"/>
        <v>0</v>
      </c>
      <c r="Q462" s="71">
        <f t="shared" si="220"/>
        <v>0</v>
      </c>
      <c r="R462" s="71">
        <f t="shared" si="220"/>
        <v>0</v>
      </c>
    </row>
    <row r="463" spans="1:19" s="24" customFormat="1" ht="54" customHeight="1" hidden="1">
      <c r="A463" s="17"/>
      <c r="B463" s="17"/>
      <c r="C463" s="80" t="s">
        <v>312</v>
      </c>
      <c r="D463" s="40"/>
      <c r="E463" s="60" t="s">
        <v>125</v>
      </c>
      <c r="F463" s="77">
        <f>F464</f>
        <v>1766.1999999999998</v>
      </c>
      <c r="G463" s="77">
        <f t="shared" si="220"/>
        <v>1766.1999999999998</v>
      </c>
      <c r="H463" s="67">
        <f t="shared" si="220"/>
        <v>0</v>
      </c>
      <c r="I463" s="67">
        <f t="shared" si="220"/>
        <v>0</v>
      </c>
      <c r="J463" s="67">
        <f t="shared" si="220"/>
        <v>0</v>
      </c>
      <c r="K463" s="67">
        <f t="shared" si="220"/>
        <v>0</v>
      </c>
      <c r="L463" s="67">
        <f t="shared" si="220"/>
        <v>0</v>
      </c>
      <c r="M463" s="69">
        <f t="shared" si="220"/>
        <v>0</v>
      </c>
      <c r="N463" s="67">
        <f t="shared" si="220"/>
        <v>0</v>
      </c>
      <c r="O463" s="50">
        <f t="shared" si="220"/>
        <v>0</v>
      </c>
      <c r="P463" s="67">
        <f t="shared" si="220"/>
        <v>0</v>
      </c>
      <c r="Q463" s="67">
        <f t="shared" si="220"/>
        <v>0</v>
      </c>
      <c r="R463" s="67">
        <f t="shared" si="220"/>
        <v>0</v>
      </c>
      <c r="S463" s="23"/>
    </row>
    <row r="464" spans="1:18" s="24" customFormat="1" ht="25.5" hidden="1">
      <c r="A464" s="17"/>
      <c r="B464" s="5"/>
      <c r="C464" s="65" t="s">
        <v>316</v>
      </c>
      <c r="D464" s="40"/>
      <c r="E464" s="56" t="s">
        <v>503</v>
      </c>
      <c r="F464" s="77">
        <f>F465</f>
        <v>1766.1999999999998</v>
      </c>
      <c r="G464" s="77">
        <f t="shared" si="220"/>
        <v>1766.1999999999998</v>
      </c>
      <c r="H464" s="67">
        <f t="shared" si="220"/>
        <v>0</v>
      </c>
      <c r="I464" s="67">
        <f t="shared" si="220"/>
        <v>0</v>
      </c>
      <c r="J464" s="67">
        <f t="shared" si="220"/>
        <v>0</v>
      </c>
      <c r="K464" s="67">
        <f t="shared" si="220"/>
        <v>0</v>
      </c>
      <c r="L464" s="67">
        <f t="shared" si="220"/>
        <v>0</v>
      </c>
      <c r="M464" s="69">
        <f t="shared" si="220"/>
        <v>0</v>
      </c>
      <c r="N464" s="67">
        <f t="shared" si="220"/>
        <v>0</v>
      </c>
      <c r="O464" s="50">
        <f t="shared" si="220"/>
        <v>0</v>
      </c>
      <c r="P464" s="67">
        <f t="shared" si="220"/>
        <v>0</v>
      </c>
      <c r="Q464" s="67">
        <f t="shared" si="220"/>
        <v>0</v>
      </c>
      <c r="R464" s="67">
        <f t="shared" si="220"/>
        <v>0</v>
      </c>
    </row>
    <row r="465" spans="1:18" s="24" customFormat="1" ht="25.5" hidden="1">
      <c r="A465" s="17"/>
      <c r="B465" s="5"/>
      <c r="C465" s="65" t="s">
        <v>315</v>
      </c>
      <c r="D465" s="40"/>
      <c r="E465" s="56" t="s">
        <v>272</v>
      </c>
      <c r="F465" s="77">
        <f>F466+F467</f>
        <v>1766.1999999999998</v>
      </c>
      <c r="G465" s="77">
        <f aca="true" t="shared" si="221" ref="G465:R465">G466+G467</f>
        <v>1766.1999999999998</v>
      </c>
      <c r="H465" s="67">
        <f t="shared" si="221"/>
        <v>0</v>
      </c>
      <c r="I465" s="67">
        <f t="shared" si="221"/>
        <v>0</v>
      </c>
      <c r="J465" s="67">
        <f t="shared" si="221"/>
        <v>0</v>
      </c>
      <c r="K465" s="67">
        <f t="shared" si="221"/>
        <v>0</v>
      </c>
      <c r="L465" s="67">
        <f t="shared" si="221"/>
        <v>0</v>
      </c>
      <c r="M465" s="69">
        <f t="shared" si="221"/>
        <v>0</v>
      </c>
      <c r="N465" s="67">
        <f t="shared" si="221"/>
        <v>0</v>
      </c>
      <c r="O465" s="50">
        <f t="shared" si="221"/>
        <v>0</v>
      </c>
      <c r="P465" s="67">
        <f t="shared" si="221"/>
        <v>0</v>
      </c>
      <c r="Q465" s="67">
        <f t="shared" si="221"/>
        <v>0</v>
      </c>
      <c r="R465" s="67">
        <f t="shared" si="221"/>
        <v>0</v>
      </c>
    </row>
    <row r="466" spans="1:18" s="24" customFormat="1" ht="51" hidden="1">
      <c r="A466" s="17"/>
      <c r="B466" s="5"/>
      <c r="C466" s="65"/>
      <c r="D466" s="40" t="s">
        <v>2</v>
      </c>
      <c r="E466" s="66" t="s">
        <v>94</v>
      </c>
      <c r="F466" s="77">
        <v>1570.6</v>
      </c>
      <c r="G466" s="91">
        <f>F466+SUM(H466:R466)</f>
        <v>1570.6</v>
      </c>
      <c r="H466" s="67"/>
      <c r="I466" s="67"/>
      <c r="J466" s="68"/>
      <c r="K466" s="68"/>
      <c r="L466" s="67"/>
      <c r="M466" s="69"/>
      <c r="N466" s="67"/>
      <c r="O466" s="50"/>
      <c r="P466" s="67"/>
      <c r="Q466" s="67"/>
      <c r="R466" s="67"/>
    </row>
    <row r="467" spans="1:18" s="24" customFormat="1" ht="25.5" hidden="1">
      <c r="A467" s="17"/>
      <c r="B467" s="5"/>
      <c r="C467" s="65"/>
      <c r="D467" s="40" t="s">
        <v>3</v>
      </c>
      <c r="E467" s="66" t="s">
        <v>95</v>
      </c>
      <c r="F467" s="91">
        <v>195.6</v>
      </c>
      <c r="G467" s="91">
        <f>F467+SUM(H467:R467)</f>
        <v>195.6</v>
      </c>
      <c r="H467" s="63"/>
      <c r="I467" s="63"/>
      <c r="J467" s="64"/>
      <c r="K467" s="64"/>
      <c r="L467" s="63"/>
      <c r="M467" s="76"/>
      <c r="N467" s="63"/>
      <c r="O467" s="189"/>
      <c r="P467" s="63"/>
      <c r="Q467" s="63"/>
      <c r="R467" s="63"/>
    </row>
    <row r="468" spans="1:19" s="23" customFormat="1" ht="12" hidden="1">
      <c r="A468" s="5"/>
      <c r="B468" s="5" t="s">
        <v>73</v>
      </c>
      <c r="C468" s="16"/>
      <c r="D468" s="5"/>
      <c r="E468" s="13" t="s">
        <v>85</v>
      </c>
      <c r="F468" s="118">
        <f>F469</f>
        <v>25336</v>
      </c>
      <c r="G468" s="118">
        <f>G469</f>
        <v>25336</v>
      </c>
      <c r="H468" s="25">
        <f aca="true" t="shared" si="222" ref="H468:R469">H469</f>
        <v>0</v>
      </c>
      <c r="I468" s="25">
        <f t="shared" si="222"/>
        <v>0</v>
      </c>
      <c r="J468" s="25">
        <f t="shared" si="222"/>
        <v>0</v>
      </c>
      <c r="K468" s="25">
        <f t="shared" si="222"/>
        <v>0</v>
      </c>
      <c r="L468" s="25">
        <f t="shared" si="222"/>
        <v>0</v>
      </c>
      <c r="M468" s="156">
        <f t="shared" si="222"/>
        <v>0</v>
      </c>
      <c r="N468" s="25">
        <f t="shared" si="222"/>
        <v>0</v>
      </c>
      <c r="O468" s="187">
        <f>O469</f>
        <v>0</v>
      </c>
      <c r="P468" s="25">
        <f>P469</f>
        <v>0</v>
      </c>
      <c r="Q468" s="25">
        <f>Q469</f>
        <v>0</v>
      </c>
      <c r="R468" s="25">
        <f>R469</f>
        <v>0</v>
      </c>
      <c r="S468" s="24"/>
    </row>
    <row r="469" spans="1:19" s="23" customFormat="1" ht="12" hidden="1">
      <c r="A469" s="5"/>
      <c r="B469" s="5" t="s">
        <v>74</v>
      </c>
      <c r="C469" s="16"/>
      <c r="D469" s="5"/>
      <c r="E469" s="13" t="s">
        <v>75</v>
      </c>
      <c r="F469" s="118">
        <f>F470</f>
        <v>25336</v>
      </c>
      <c r="G469" s="118">
        <f>G470</f>
        <v>25336</v>
      </c>
      <c r="H469" s="118">
        <f t="shared" si="222"/>
        <v>0</v>
      </c>
      <c r="I469" s="118">
        <f t="shared" si="222"/>
        <v>0</v>
      </c>
      <c r="J469" s="118">
        <f t="shared" si="222"/>
        <v>0</v>
      </c>
      <c r="K469" s="118">
        <f t="shared" si="222"/>
        <v>0</v>
      </c>
      <c r="L469" s="118">
        <f t="shared" si="222"/>
        <v>0</v>
      </c>
      <c r="M469" s="118">
        <f t="shared" si="222"/>
        <v>0</v>
      </c>
      <c r="N469" s="118">
        <f t="shared" si="222"/>
        <v>0</v>
      </c>
      <c r="O469" s="118">
        <f t="shared" si="222"/>
        <v>0</v>
      </c>
      <c r="P469" s="118">
        <f t="shared" si="222"/>
        <v>0</v>
      </c>
      <c r="Q469" s="118">
        <f t="shared" si="222"/>
        <v>0</v>
      </c>
      <c r="R469" s="118">
        <f t="shared" si="222"/>
        <v>0</v>
      </c>
      <c r="S469" s="24"/>
    </row>
    <row r="470" spans="1:18" s="24" customFormat="1" ht="70.5" customHeight="1" hidden="1">
      <c r="A470" s="17"/>
      <c r="B470" s="17"/>
      <c r="C470" s="62" t="s">
        <v>267</v>
      </c>
      <c r="D470" s="11"/>
      <c r="E470" s="59" t="s">
        <v>120</v>
      </c>
      <c r="F470" s="93">
        <f>F471+F484+F488</f>
        <v>25336</v>
      </c>
      <c r="G470" s="93">
        <f aca="true" t="shared" si="223" ref="G470:R470">G471+G484+G488</f>
        <v>25336</v>
      </c>
      <c r="H470" s="93">
        <f t="shared" si="223"/>
        <v>0</v>
      </c>
      <c r="I470" s="93">
        <f t="shared" si="223"/>
        <v>0</v>
      </c>
      <c r="J470" s="93">
        <f t="shared" si="223"/>
        <v>0</v>
      </c>
      <c r="K470" s="93">
        <f t="shared" si="223"/>
        <v>0</v>
      </c>
      <c r="L470" s="93">
        <f t="shared" si="223"/>
        <v>0</v>
      </c>
      <c r="M470" s="129">
        <f t="shared" si="223"/>
        <v>0</v>
      </c>
      <c r="N470" s="93">
        <f t="shared" si="223"/>
        <v>0</v>
      </c>
      <c r="O470" s="182">
        <f t="shared" si="223"/>
        <v>0</v>
      </c>
      <c r="P470" s="93">
        <f t="shared" si="223"/>
        <v>0</v>
      </c>
      <c r="Q470" s="93">
        <f t="shared" si="223"/>
        <v>0</v>
      </c>
      <c r="R470" s="93">
        <f t="shared" si="223"/>
        <v>0</v>
      </c>
    </row>
    <row r="471" spans="1:18" s="24" customFormat="1" ht="12.75" hidden="1">
      <c r="A471" s="17"/>
      <c r="B471" s="17"/>
      <c r="C471" s="80" t="s">
        <v>268</v>
      </c>
      <c r="D471" s="40"/>
      <c r="E471" s="60" t="s">
        <v>121</v>
      </c>
      <c r="F471" s="77">
        <f>F472+F475+F478+F481</f>
        <v>23708.8</v>
      </c>
      <c r="G471" s="77">
        <f aca="true" t="shared" si="224" ref="G471:R471">G472+G475+G478+G481</f>
        <v>23708.8</v>
      </c>
      <c r="H471" s="67">
        <f t="shared" si="224"/>
        <v>0</v>
      </c>
      <c r="I471" s="67">
        <f t="shared" si="224"/>
        <v>0</v>
      </c>
      <c r="J471" s="67">
        <f t="shared" si="224"/>
        <v>0</v>
      </c>
      <c r="K471" s="67">
        <f t="shared" si="224"/>
        <v>0</v>
      </c>
      <c r="L471" s="67">
        <f t="shared" si="224"/>
        <v>0</v>
      </c>
      <c r="M471" s="69">
        <f t="shared" si="224"/>
        <v>0</v>
      </c>
      <c r="N471" s="67">
        <f t="shared" si="224"/>
        <v>0</v>
      </c>
      <c r="O471" s="50">
        <f t="shared" si="224"/>
        <v>0</v>
      </c>
      <c r="P471" s="67">
        <f t="shared" si="224"/>
        <v>0</v>
      </c>
      <c r="Q471" s="67">
        <f t="shared" si="224"/>
        <v>0</v>
      </c>
      <c r="R471" s="67">
        <f t="shared" si="224"/>
        <v>0</v>
      </c>
    </row>
    <row r="472" spans="1:18" s="24" customFormat="1" ht="38.25" hidden="1">
      <c r="A472" s="17"/>
      <c r="B472" s="17"/>
      <c r="C472" s="65" t="s">
        <v>269</v>
      </c>
      <c r="D472" s="40"/>
      <c r="E472" s="56" t="s">
        <v>271</v>
      </c>
      <c r="F472" s="77">
        <f>F473</f>
        <v>10124.6</v>
      </c>
      <c r="G472" s="77">
        <f>G473</f>
        <v>10124.6</v>
      </c>
      <c r="H472" s="67">
        <f aca="true" t="shared" si="225" ref="G472:R473">H473</f>
        <v>0</v>
      </c>
      <c r="I472" s="67">
        <f t="shared" si="225"/>
        <v>0</v>
      </c>
      <c r="J472" s="67">
        <f t="shared" si="225"/>
        <v>0</v>
      </c>
      <c r="K472" s="67">
        <f t="shared" si="225"/>
        <v>0</v>
      </c>
      <c r="L472" s="67">
        <f t="shared" si="225"/>
        <v>0</v>
      </c>
      <c r="M472" s="69">
        <f t="shared" si="225"/>
        <v>0</v>
      </c>
      <c r="N472" s="67">
        <f t="shared" si="225"/>
        <v>0</v>
      </c>
      <c r="O472" s="50">
        <f t="shared" si="225"/>
        <v>0</v>
      </c>
      <c r="P472" s="67">
        <f t="shared" si="225"/>
        <v>0</v>
      </c>
      <c r="Q472" s="67">
        <f t="shared" si="225"/>
        <v>0</v>
      </c>
      <c r="R472" s="67">
        <f t="shared" si="225"/>
        <v>0</v>
      </c>
    </row>
    <row r="473" spans="1:18" s="24" customFormat="1" ht="25.5" hidden="1">
      <c r="A473" s="17"/>
      <c r="B473" s="17"/>
      <c r="C473" s="65" t="s">
        <v>270</v>
      </c>
      <c r="D473" s="40"/>
      <c r="E473" s="56" t="s">
        <v>272</v>
      </c>
      <c r="F473" s="77">
        <f>F474</f>
        <v>10124.6</v>
      </c>
      <c r="G473" s="77">
        <f t="shared" si="225"/>
        <v>10124.6</v>
      </c>
      <c r="H473" s="67">
        <f t="shared" si="225"/>
        <v>0</v>
      </c>
      <c r="I473" s="67">
        <f t="shared" si="225"/>
        <v>0</v>
      </c>
      <c r="J473" s="67">
        <f t="shared" si="225"/>
        <v>0</v>
      </c>
      <c r="K473" s="67">
        <f t="shared" si="225"/>
        <v>0</v>
      </c>
      <c r="L473" s="67">
        <f t="shared" si="225"/>
        <v>0</v>
      </c>
      <c r="M473" s="69">
        <f t="shared" si="225"/>
        <v>0</v>
      </c>
      <c r="N473" s="67">
        <f t="shared" si="225"/>
        <v>0</v>
      </c>
      <c r="O473" s="50">
        <f t="shared" si="225"/>
        <v>0</v>
      </c>
      <c r="P473" s="67">
        <f t="shared" si="225"/>
        <v>0</v>
      </c>
      <c r="Q473" s="67">
        <f t="shared" si="225"/>
        <v>0</v>
      </c>
      <c r="R473" s="67">
        <f t="shared" si="225"/>
        <v>0</v>
      </c>
    </row>
    <row r="474" spans="1:18" s="24" customFormat="1" ht="25.5" hidden="1">
      <c r="A474" s="17"/>
      <c r="B474" s="17"/>
      <c r="C474" s="65"/>
      <c r="D474" s="40" t="s">
        <v>11</v>
      </c>
      <c r="E474" s="66" t="s">
        <v>12</v>
      </c>
      <c r="F474" s="77">
        <v>10124.6</v>
      </c>
      <c r="G474" s="91">
        <f>F474+SUM(H474:R474)</f>
        <v>10124.6</v>
      </c>
      <c r="H474" s="67"/>
      <c r="I474" s="67"/>
      <c r="J474" s="68"/>
      <c r="K474" s="68"/>
      <c r="L474" s="67"/>
      <c r="M474" s="69"/>
      <c r="N474" s="67">
        <f>-13.9876+13.9876</f>
        <v>0</v>
      </c>
      <c r="O474" s="50"/>
      <c r="P474" s="67"/>
      <c r="Q474" s="67"/>
      <c r="R474" s="67"/>
    </row>
    <row r="475" spans="1:18" s="24" customFormat="1" ht="38.25" hidden="1">
      <c r="A475" s="17"/>
      <c r="B475" s="17"/>
      <c r="C475" s="65" t="s">
        <v>273</v>
      </c>
      <c r="D475" s="40"/>
      <c r="E475" s="66" t="s">
        <v>275</v>
      </c>
      <c r="F475" s="77">
        <f>F476</f>
        <v>6519.9</v>
      </c>
      <c r="G475" s="77">
        <f aca="true" t="shared" si="226" ref="G475:R476">G476</f>
        <v>6519.9</v>
      </c>
      <c r="H475" s="67">
        <f t="shared" si="226"/>
        <v>0</v>
      </c>
      <c r="I475" s="67">
        <f t="shared" si="226"/>
        <v>0</v>
      </c>
      <c r="J475" s="67">
        <f t="shared" si="226"/>
        <v>0</v>
      </c>
      <c r="K475" s="67">
        <f t="shared" si="226"/>
        <v>0</v>
      </c>
      <c r="L475" s="67">
        <f t="shared" si="226"/>
        <v>0</v>
      </c>
      <c r="M475" s="69">
        <f t="shared" si="226"/>
        <v>0</v>
      </c>
      <c r="N475" s="67">
        <f t="shared" si="226"/>
        <v>0</v>
      </c>
      <c r="O475" s="50">
        <f t="shared" si="226"/>
        <v>0</v>
      </c>
      <c r="P475" s="67">
        <f t="shared" si="226"/>
        <v>0</v>
      </c>
      <c r="Q475" s="67">
        <f t="shared" si="226"/>
        <v>0</v>
      </c>
      <c r="R475" s="67">
        <f t="shared" si="226"/>
        <v>0</v>
      </c>
    </row>
    <row r="476" spans="1:18" s="24" customFormat="1" ht="25.5" hidden="1">
      <c r="A476" s="17"/>
      <c r="B476" s="17"/>
      <c r="C476" s="40" t="s">
        <v>274</v>
      </c>
      <c r="D476" s="40"/>
      <c r="E476" s="56" t="s">
        <v>272</v>
      </c>
      <c r="F476" s="77">
        <f>F477</f>
        <v>6519.9</v>
      </c>
      <c r="G476" s="77">
        <f t="shared" si="226"/>
        <v>6519.9</v>
      </c>
      <c r="H476" s="67">
        <f t="shared" si="226"/>
        <v>0</v>
      </c>
      <c r="I476" s="67">
        <f t="shared" si="226"/>
        <v>0</v>
      </c>
      <c r="J476" s="67">
        <f t="shared" si="226"/>
        <v>0</v>
      </c>
      <c r="K476" s="67">
        <f t="shared" si="226"/>
        <v>0</v>
      </c>
      <c r="L476" s="67">
        <f t="shared" si="226"/>
        <v>0</v>
      </c>
      <c r="M476" s="69">
        <f t="shared" si="226"/>
        <v>0</v>
      </c>
      <c r="N476" s="67">
        <f t="shared" si="226"/>
        <v>0</v>
      </c>
      <c r="O476" s="50">
        <f t="shared" si="226"/>
        <v>0</v>
      </c>
      <c r="P476" s="67">
        <f t="shared" si="226"/>
        <v>0</v>
      </c>
      <c r="Q476" s="67">
        <f t="shared" si="226"/>
        <v>0</v>
      </c>
      <c r="R476" s="67">
        <f t="shared" si="226"/>
        <v>0</v>
      </c>
    </row>
    <row r="477" spans="1:18" s="24" customFormat="1" ht="25.5" hidden="1">
      <c r="A477" s="17"/>
      <c r="B477" s="17"/>
      <c r="C477" s="65"/>
      <c r="D477" s="40" t="s">
        <v>11</v>
      </c>
      <c r="E477" s="66" t="s">
        <v>12</v>
      </c>
      <c r="F477" s="77">
        <f>3697.2+2822.7</f>
        <v>6519.9</v>
      </c>
      <c r="G477" s="91">
        <f>F477+SUM(H477:R477)</f>
        <v>6519.9</v>
      </c>
      <c r="H477" s="67"/>
      <c r="I477" s="67"/>
      <c r="J477" s="68"/>
      <c r="K477" s="68"/>
      <c r="L477" s="67"/>
      <c r="M477" s="69"/>
      <c r="N477" s="67"/>
      <c r="O477" s="50"/>
      <c r="P477" s="67"/>
      <c r="Q477" s="67"/>
      <c r="R477" s="67"/>
    </row>
    <row r="478" spans="1:18" s="24" customFormat="1" ht="38.25" hidden="1">
      <c r="A478" s="17"/>
      <c r="B478" s="17"/>
      <c r="C478" s="65" t="s">
        <v>276</v>
      </c>
      <c r="D478" s="40"/>
      <c r="E478" s="56" t="s">
        <v>278</v>
      </c>
      <c r="F478" s="77">
        <f>F479</f>
        <v>6074</v>
      </c>
      <c r="G478" s="77">
        <f aca="true" t="shared" si="227" ref="G478:R479">G479</f>
        <v>6074</v>
      </c>
      <c r="H478" s="67">
        <f t="shared" si="227"/>
        <v>0</v>
      </c>
      <c r="I478" s="67">
        <f t="shared" si="227"/>
        <v>0</v>
      </c>
      <c r="J478" s="67">
        <f t="shared" si="227"/>
        <v>0</v>
      </c>
      <c r="K478" s="67">
        <f t="shared" si="227"/>
        <v>0</v>
      </c>
      <c r="L478" s="67">
        <f t="shared" si="227"/>
        <v>0</v>
      </c>
      <c r="M478" s="69">
        <f t="shared" si="227"/>
        <v>0</v>
      </c>
      <c r="N478" s="67">
        <f t="shared" si="227"/>
        <v>0</v>
      </c>
      <c r="O478" s="50">
        <f t="shared" si="227"/>
        <v>0</v>
      </c>
      <c r="P478" s="67">
        <f t="shared" si="227"/>
        <v>0</v>
      </c>
      <c r="Q478" s="67">
        <f t="shared" si="227"/>
        <v>0</v>
      </c>
      <c r="R478" s="67">
        <f t="shared" si="227"/>
        <v>0</v>
      </c>
    </row>
    <row r="479" spans="1:18" s="24" customFormat="1" ht="25.5" hidden="1">
      <c r="A479" s="17"/>
      <c r="B479" s="17"/>
      <c r="C479" s="65" t="s">
        <v>277</v>
      </c>
      <c r="D479" s="40"/>
      <c r="E479" s="56" t="s">
        <v>272</v>
      </c>
      <c r="F479" s="77">
        <f>F480</f>
        <v>6074</v>
      </c>
      <c r="G479" s="77">
        <f t="shared" si="227"/>
        <v>6074</v>
      </c>
      <c r="H479" s="67">
        <f t="shared" si="227"/>
        <v>0</v>
      </c>
      <c r="I479" s="67">
        <f t="shared" si="227"/>
        <v>0</v>
      </c>
      <c r="J479" s="67">
        <f t="shared" si="227"/>
        <v>0</v>
      </c>
      <c r="K479" s="67">
        <f t="shared" si="227"/>
        <v>0</v>
      </c>
      <c r="L479" s="67">
        <f t="shared" si="227"/>
        <v>0</v>
      </c>
      <c r="M479" s="69">
        <f t="shared" si="227"/>
        <v>0</v>
      </c>
      <c r="N479" s="67">
        <f t="shared" si="227"/>
        <v>0</v>
      </c>
      <c r="O479" s="50">
        <f t="shared" si="227"/>
        <v>0</v>
      </c>
      <c r="P479" s="67">
        <f t="shared" si="227"/>
        <v>0</v>
      </c>
      <c r="Q479" s="67">
        <f t="shared" si="227"/>
        <v>0</v>
      </c>
      <c r="R479" s="67">
        <f t="shared" si="227"/>
        <v>0</v>
      </c>
    </row>
    <row r="480" spans="1:18" s="24" customFormat="1" ht="25.5" hidden="1">
      <c r="A480" s="17"/>
      <c r="B480" s="17"/>
      <c r="C480" s="65"/>
      <c r="D480" s="40" t="s">
        <v>11</v>
      </c>
      <c r="E480" s="66" t="s">
        <v>12</v>
      </c>
      <c r="F480" s="77">
        <v>6074</v>
      </c>
      <c r="G480" s="91">
        <f>F480+SUM(H480:R480)</f>
        <v>6074</v>
      </c>
      <c r="H480" s="67"/>
      <c r="I480" s="67"/>
      <c r="J480" s="68"/>
      <c r="K480" s="68"/>
      <c r="L480" s="67"/>
      <c r="M480" s="69"/>
      <c r="N480" s="67"/>
      <c r="O480" s="50"/>
      <c r="P480" s="67"/>
      <c r="Q480" s="67"/>
      <c r="R480" s="67"/>
    </row>
    <row r="481" spans="1:18" s="24" customFormat="1" ht="25.5" hidden="1">
      <c r="A481" s="17"/>
      <c r="B481" s="17"/>
      <c r="C481" s="65" t="s">
        <v>279</v>
      </c>
      <c r="D481" s="40"/>
      <c r="E481" s="66" t="s">
        <v>281</v>
      </c>
      <c r="F481" s="77">
        <f>F482</f>
        <v>990.3000000000001</v>
      </c>
      <c r="G481" s="77">
        <f aca="true" t="shared" si="228" ref="G481:R482">G482</f>
        <v>990.3000000000001</v>
      </c>
      <c r="H481" s="67">
        <f t="shared" si="228"/>
        <v>0</v>
      </c>
      <c r="I481" s="67">
        <f t="shared" si="228"/>
        <v>0</v>
      </c>
      <c r="J481" s="67">
        <f t="shared" si="228"/>
        <v>0</v>
      </c>
      <c r="K481" s="67">
        <f t="shared" si="228"/>
        <v>0</v>
      </c>
      <c r="L481" s="67">
        <f t="shared" si="228"/>
        <v>0</v>
      </c>
      <c r="M481" s="69">
        <f t="shared" si="228"/>
        <v>0</v>
      </c>
      <c r="N481" s="67">
        <f t="shared" si="228"/>
        <v>0</v>
      </c>
      <c r="O481" s="50">
        <f t="shared" si="228"/>
        <v>0</v>
      </c>
      <c r="P481" s="67">
        <f t="shared" si="228"/>
        <v>0</v>
      </c>
      <c r="Q481" s="67">
        <f t="shared" si="228"/>
        <v>0</v>
      </c>
      <c r="R481" s="67">
        <f t="shared" si="228"/>
        <v>0</v>
      </c>
    </row>
    <row r="482" spans="1:18" s="24" customFormat="1" ht="18.75" customHeight="1" hidden="1">
      <c r="A482" s="17"/>
      <c r="B482" s="17"/>
      <c r="C482" s="65" t="s">
        <v>280</v>
      </c>
      <c r="D482" s="40"/>
      <c r="E482" s="73" t="s">
        <v>282</v>
      </c>
      <c r="F482" s="77">
        <f>F483</f>
        <v>990.3000000000001</v>
      </c>
      <c r="G482" s="77">
        <f t="shared" si="228"/>
        <v>990.3000000000001</v>
      </c>
      <c r="H482" s="67">
        <f t="shared" si="228"/>
        <v>0</v>
      </c>
      <c r="I482" s="67">
        <f t="shared" si="228"/>
        <v>0</v>
      </c>
      <c r="J482" s="67">
        <f t="shared" si="228"/>
        <v>0</v>
      </c>
      <c r="K482" s="67">
        <f t="shared" si="228"/>
        <v>0</v>
      </c>
      <c r="L482" s="67">
        <f t="shared" si="228"/>
        <v>0</v>
      </c>
      <c r="M482" s="69">
        <f t="shared" si="228"/>
        <v>0</v>
      </c>
      <c r="N482" s="67">
        <f t="shared" si="228"/>
        <v>0</v>
      </c>
      <c r="O482" s="50">
        <f t="shared" si="228"/>
        <v>0</v>
      </c>
      <c r="P482" s="67">
        <f t="shared" si="228"/>
        <v>0</v>
      </c>
      <c r="Q482" s="67">
        <f t="shared" si="228"/>
        <v>0</v>
      </c>
      <c r="R482" s="67">
        <f t="shared" si="228"/>
        <v>0</v>
      </c>
    </row>
    <row r="483" spans="1:18" s="24" customFormat="1" ht="25.5" hidden="1">
      <c r="A483" s="17"/>
      <c r="B483" s="17"/>
      <c r="C483" s="65"/>
      <c r="D483" s="40" t="s">
        <v>3</v>
      </c>
      <c r="E483" s="66" t="s">
        <v>95</v>
      </c>
      <c r="F483" s="77">
        <f>1342.9-352.6</f>
        <v>990.3000000000001</v>
      </c>
      <c r="G483" s="91">
        <f>F483+SUM(H483:R483)</f>
        <v>990.3000000000001</v>
      </c>
      <c r="H483" s="67"/>
      <c r="I483" s="67"/>
      <c r="J483" s="68"/>
      <c r="K483" s="68"/>
      <c r="L483" s="67"/>
      <c r="M483" s="69"/>
      <c r="N483" s="67"/>
      <c r="O483" s="50"/>
      <c r="P483" s="67"/>
      <c r="Q483" s="67"/>
      <c r="R483" s="67"/>
    </row>
    <row r="484" spans="1:18" s="24" customFormat="1" ht="25.5" hidden="1">
      <c r="A484" s="17"/>
      <c r="B484" s="17"/>
      <c r="C484" s="80" t="s">
        <v>304</v>
      </c>
      <c r="D484" s="40"/>
      <c r="E484" s="60" t="s">
        <v>124</v>
      </c>
      <c r="F484" s="77">
        <f>F485</f>
        <v>1427.2</v>
      </c>
      <c r="G484" s="77">
        <f aca="true" t="shared" si="229" ref="G484:R486">G485</f>
        <v>1427.2</v>
      </c>
      <c r="H484" s="67">
        <f t="shared" si="229"/>
        <v>0</v>
      </c>
      <c r="I484" s="67">
        <f t="shared" si="229"/>
        <v>0</v>
      </c>
      <c r="J484" s="67">
        <f t="shared" si="229"/>
        <v>0</v>
      </c>
      <c r="K484" s="67">
        <f t="shared" si="229"/>
        <v>0</v>
      </c>
      <c r="L484" s="67">
        <f t="shared" si="229"/>
        <v>0</v>
      </c>
      <c r="M484" s="69">
        <f t="shared" si="229"/>
        <v>0</v>
      </c>
      <c r="N484" s="67">
        <f t="shared" si="229"/>
        <v>0</v>
      </c>
      <c r="O484" s="50">
        <f t="shared" si="229"/>
        <v>0</v>
      </c>
      <c r="P484" s="67">
        <f t="shared" si="229"/>
        <v>0</v>
      </c>
      <c r="Q484" s="67">
        <f t="shared" si="229"/>
        <v>0</v>
      </c>
      <c r="R484" s="67">
        <f t="shared" si="229"/>
        <v>0</v>
      </c>
    </row>
    <row r="485" spans="1:18" s="24" customFormat="1" ht="25.5" hidden="1">
      <c r="A485" s="17"/>
      <c r="B485" s="17"/>
      <c r="C485" s="65" t="s">
        <v>305</v>
      </c>
      <c r="D485" s="40"/>
      <c r="E485" s="56" t="s">
        <v>307</v>
      </c>
      <c r="F485" s="77">
        <f>F486</f>
        <v>1427.2</v>
      </c>
      <c r="G485" s="77">
        <f t="shared" si="229"/>
        <v>1427.2</v>
      </c>
      <c r="H485" s="67">
        <f t="shared" si="229"/>
        <v>0</v>
      </c>
      <c r="I485" s="67">
        <f t="shared" si="229"/>
        <v>0</v>
      </c>
      <c r="J485" s="67">
        <f t="shared" si="229"/>
        <v>0</v>
      </c>
      <c r="K485" s="67">
        <f t="shared" si="229"/>
        <v>0</v>
      </c>
      <c r="L485" s="67">
        <f t="shared" si="229"/>
        <v>0</v>
      </c>
      <c r="M485" s="69">
        <f t="shared" si="229"/>
        <v>0</v>
      </c>
      <c r="N485" s="67">
        <f t="shared" si="229"/>
        <v>0</v>
      </c>
      <c r="O485" s="50">
        <f t="shared" si="229"/>
        <v>0</v>
      </c>
      <c r="P485" s="67">
        <f t="shared" si="229"/>
        <v>0</v>
      </c>
      <c r="Q485" s="67">
        <f t="shared" si="229"/>
        <v>0</v>
      </c>
      <c r="R485" s="67">
        <f t="shared" si="229"/>
        <v>0</v>
      </c>
    </row>
    <row r="486" spans="1:18" s="24" customFormat="1" ht="51" hidden="1">
      <c r="A486" s="17"/>
      <c r="B486" s="17"/>
      <c r="C486" s="65" t="s">
        <v>306</v>
      </c>
      <c r="D486" s="40"/>
      <c r="E486" s="56" t="s">
        <v>308</v>
      </c>
      <c r="F486" s="77">
        <f>F487</f>
        <v>1427.2</v>
      </c>
      <c r="G486" s="77">
        <f t="shared" si="229"/>
        <v>1427.2</v>
      </c>
      <c r="H486" s="67">
        <f t="shared" si="229"/>
        <v>0</v>
      </c>
      <c r="I486" s="67">
        <f t="shared" si="229"/>
        <v>0</v>
      </c>
      <c r="J486" s="67">
        <f t="shared" si="229"/>
        <v>0</v>
      </c>
      <c r="K486" s="67">
        <f t="shared" si="229"/>
        <v>0</v>
      </c>
      <c r="L486" s="67">
        <f t="shared" si="229"/>
        <v>0</v>
      </c>
      <c r="M486" s="69">
        <f t="shared" si="229"/>
        <v>0</v>
      </c>
      <c r="N486" s="67">
        <f t="shared" si="229"/>
        <v>0</v>
      </c>
      <c r="O486" s="50">
        <f t="shared" si="229"/>
        <v>0</v>
      </c>
      <c r="P486" s="67">
        <f t="shared" si="229"/>
        <v>0</v>
      </c>
      <c r="Q486" s="67">
        <f t="shared" si="229"/>
        <v>0</v>
      </c>
      <c r="R486" s="67">
        <f t="shared" si="229"/>
        <v>0</v>
      </c>
    </row>
    <row r="487" spans="1:18" s="24" customFormat="1" ht="25.5" hidden="1">
      <c r="A487" s="17"/>
      <c r="B487" s="17"/>
      <c r="C487" s="65"/>
      <c r="D487" s="40" t="s">
        <v>11</v>
      </c>
      <c r="E487" s="66" t="s">
        <v>12</v>
      </c>
      <c r="F487" s="77">
        <v>1427.2</v>
      </c>
      <c r="G487" s="91">
        <f>F487+SUM(H487:R487)</f>
        <v>1427.2</v>
      </c>
      <c r="H487" s="67"/>
      <c r="I487" s="67"/>
      <c r="J487" s="68"/>
      <c r="K487" s="68"/>
      <c r="L487" s="67"/>
      <c r="M487" s="69"/>
      <c r="N487" s="67"/>
      <c r="O487" s="50"/>
      <c r="P487" s="67"/>
      <c r="Q487" s="67"/>
      <c r="R487" s="67"/>
    </row>
    <row r="488" spans="1:18" s="24" customFormat="1" ht="51" hidden="1">
      <c r="A488" s="17"/>
      <c r="B488" s="17"/>
      <c r="C488" s="80" t="s">
        <v>494</v>
      </c>
      <c r="D488" s="97"/>
      <c r="E488" s="101" t="s">
        <v>497</v>
      </c>
      <c r="F488" s="77">
        <f>F489</f>
        <v>200</v>
      </c>
      <c r="G488" s="77">
        <f aca="true" t="shared" si="230" ref="G488:R490">G489</f>
        <v>200</v>
      </c>
      <c r="H488" s="77">
        <f t="shared" si="230"/>
        <v>0</v>
      </c>
      <c r="I488" s="77">
        <f t="shared" si="230"/>
        <v>0</v>
      </c>
      <c r="J488" s="77">
        <f t="shared" si="230"/>
        <v>0</v>
      </c>
      <c r="K488" s="77">
        <f t="shared" si="230"/>
        <v>0</v>
      </c>
      <c r="L488" s="77">
        <f t="shared" si="230"/>
        <v>0</v>
      </c>
      <c r="M488" s="94">
        <f t="shared" si="230"/>
        <v>0</v>
      </c>
      <c r="N488" s="77">
        <f t="shared" si="230"/>
        <v>0</v>
      </c>
      <c r="O488" s="113">
        <f t="shared" si="230"/>
        <v>0</v>
      </c>
      <c r="P488" s="77">
        <f t="shared" si="230"/>
        <v>0</v>
      </c>
      <c r="Q488" s="77">
        <f t="shared" si="230"/>
        <v>0</v>
      </c>
      <c r="R488" s="77">
        <f t="shared" si="230"/>
        <v>0</v>
      </c>
    </row>
    <row r="489" spans="1:18" s="24" customFormat="1" ht="51" hidden="1">
      <c r="A489" s="17"/>
      <c r="B489" s="17"/>
      <c r="C489" s="65" t="s">
        <v>495</v>
      </c>
      <c r="D489" s="40"/>
      <c r="E489" s="66" t="s">
        <v>193</v>
      </c>
      <c r="F489" s="77">
        <f>F490</f>
        <v>200</v>
      </c>
      <c r="G489" s="77">
        <f t="shared" si="230"/>
        <v>200</v>
      </c>
      <c r="H489" s="77">
        <f t="shared" si="230"/>
        <v>0</v>
      </c>
      <c r="I489" s="77">
        <f t="shared" si="230"/>
        <v>0</v>
      </c>
      <c r="J489" s="77">
        <f t="shared" si="230"/>
        <v>0</v>
      </c>
      <c r="K489" s="77">
        <f t="shared" si="230"/>
        <v>0</v>
      </c>
      <c r="L489" s="77">
        <f t="shared" si="230"/>
        <v>0</v>
      </c>
      <c r="M489" s="77">
        <f t="shared" si="230"/>
        <v>0</v>
      </c>
      <c r="N489" s="77">
        <f t="shared" si="230"/>
        <v>0</v>
      </c>
      <c r="O489" s="77">
        <f t="shared" si="230"/>
        <v>0</v>
      </c>
      <c r="P489" s="77">
        <f t="shared" si="230"/>
        <v>0</v>
      </c>
      <c r="Q489" s="77">
        <f t="shared" si="230"/>
        <v>0</v>
      </c>
      <c r="R489" s="77">
        <f t="shared" si="230"/>
        <v>0</v>
      </c>
    </row>
    <row r="490" spans="1:18" s="24" customFormat="1" ht="38.25" hidden="1">
      <c r="A490" s="17"/>
      <c r="B490" s="17"/>
      <c r="C490" s="65" t="s">
        <v>496</v>
      </c>
      <c r="D490" s="40"/>
      <c r="E490" s="66" t="s">
        <v>581</v>
      </c>
      <c r="F490" s="77">
        <f>F491</f>
        <v>200</v>
      </c>
      <c r="G490" s="77">
        <f t="shared" si="230"/>
        <v>200</v>
      </c>
      <c r="H490" s="77">
        <f t="shared" si="230"/>
        <v>0</v>
      </c>
      <c r="I490" s="77">
        <f t="shared" si="230"/>
        <v>0</v>
      </c>
      <c r="J490" s="77">
        <f t="shared" si="230"/>
        <v>0</v>
      </c>
      <c r="K490" s="77">
        <f t="shared" si="230"/>
        <v>0</v>
      </c>
      <c r="L490" s="77">
        <f t="shared" si="230"/>
        <v>0</v>
      </c>
      <c r="M490" s="94">
        <f t="shared" si="230"/>
        <v>0</v>
      </c>
      <c r="N490" s="77">
        <f t="shared" si="230"/>
        <v>0</v>
      </c>
      <c r="O490" s="113">
        <f t="shared" si="230"/>
        <v>0</v>
      </c>
      <c r="P490" s="77">
        <f t="shared" si="230"/>
        <v>0</v>
      </c>
      <c r="Q490" s="77">
        <f t="shared" si="230"/>
        <v>0</v>
      </c>
      <c r="R490" s="77">
        <f t="shared" si="230"/>
        <v>0</v>
      </c>
    </row>
    <row r="491" spans="1:18" s="24" customFormat="1" ht="25.5" hidden="1">
      <c r="A491" s="17"/>
      <c r="B491" s="17"/>
      <c r="C491" s="65"/>
      <c r="D491" s="40" t="s">
        <v>11</v>
      </c>
      <c r="E491" s="66" t="s">
        <v>12</v>
      </c>
      <c r="F491" s="77">
        <v>200</v>
      </c>
      <c r="G491" s="91">
        <f>F491+SUM(H491:R491)</f>
        <v>200</v>
      </c>
      <c r="H491" s="67"/>
      <c r="I491" s="67"/>
      <c r="J491" s="68"/>
      <c r="K491" s="68"/>
      <c r="L491" s="67"/>
      <c r="M491" s="69"/>
      <c r="N491" s="67"/>
      <c r="O491" s="50"/>
      <c r="P491" s="67"/>
      <c r="Q491" s="67"/>
      <c r="R491" s="67"/>
    </row>
    <row r="492" spans="1:18" s="24" customFormat="1" ht="12.75" hidden="1">
      <c r="A492" s="17"/>
      <c r="B492" s="5" t="s">
        <v>50</v>
      </c>
      <c r="C492" s="16"/>
      <c r="D492" s="5"/>
      <c r="E492" s="13" t="s">
        <v>51</v>
      </c>
      <c r="F492" s="93">
        <f>F493</f>
        <v>0</v>
      </c>
      <c r="G492" s="93">
        <f aca="true" t="shared" si="231" ref="G492:R493">G493</f>
        <v>0</v>
      </c>
      <c r="H492" s="93">
        <f t="shared" si="231"/>
        <v>0</v>
      </c>
      <c r="I492" s="93">
        <f t="shared" si="231"/>
        <v>0</v>
      </c>
      <c r="J492" s="93">
        <f t="shared" si="231"/>
        <v>0</v>
      </c>
      <c r="K492" s="93">
        <f t="shared" si="231"/>
        <v>0</v>
      </c>
      <c r="L492" s="93">
        <f t="shared" si="231"/>
        <v>0</v>
      </c>
      <c r="M492" s="129">
        <f t="shared" si="231"/>
        <v>0</v>
      </c>
      <c r="N492" s="93">
        <f t="shared" si="231"/>
        <v>0</v>
      </c>
      <c r="O492" s="182">
        <f t="shared" si="231"/>
        <v>0</v>
      </c>
      <c r="P492" s="93">
        <f t="shared" si="231"/>
        <v>0</v>
      </c>
      <c r="Q492" s="93">
        <f t="shared" si="231"/>
        <v>0</v>
      </c>
      <c r="R492" s="93">
        <f t="shared" si="231"/>
        <v>0</v>
      </c>
    </row>
    <row r="493" spans="1:18" s="24" customFormat="1" ht="12.75" hidden="1">
      <c r="A493" s="17"/>
      <c r="B493" s="5" t="s">
        <v>52</v>
      </c>
      <c r="C493" s="16"/>
      <c r="D493" s="5"/>
      <c r="E493" s="13" t="s">
        <v>53</v>
      </c>
      <c r="F493" s="93">
        <f>F494</f>
        <v>0</v>
      </c>
      <c r="G493" s="93">
        <f t="shared" si="231"/>
        <v>0</v>
      </c>
      <c r="H493" s="93">
        <f t="shared" si="231"/>
        <v>0</v>
      </c>
      <c r="I493" s="93">
        <f t="shared" si="231"/>
        <v>0</v>
      </c>
      <c r="J493" s="93">
        <f t="shared" si="231"/>
        <v>0</v>
      </c>
      <c r="K493" s="93">
        <f t="shared" si="231"/>
        <v>0</v>
      </c>
      <c r="L493" s="93">
        <f t="shared" si="231"/>
        <v>0</v>
      </c>
      <c r="M493" s="129">
        <f t="shared" si="231"/>
        <v>0</v>
      </c>
      <c r="N493" s="93">
        <f t="shared" si="231"/>
        <v>0</v>
      </c>
      <c r="O493" s="182">
        <f t="shared" si="231"/>
        <v>0</v>
      </c>
      <c r="P493" s="93">
        <f t="shared" si="231"/>
        <v>0</v>
      </c>
      <c r="Q493" s="93">
        <f t="shared" si="231"/>
        <v>0</v>
      </c>
      <c r="R493" s="93">
        <f t="shared" si="231"/>
        <v>0</v>
      </c>
    </row>
    <row r="494" spans="1:18" s="24" customFormat="1" ht="12.75" hidden="1">
      <c r="A494" s="17"/>
      <c r="B494" s="17"/>
      <c r="C494" s="62" t="s">
        <v>420</v>
      </c>
      <c r="D494" s="11"/>
      <c r="E494" s="109" t="s">
        <v>143</v>
      </c>
      <c r="F494" s="93">
        <f>F495+F497</f>
        <v>0</v>
      </c>
      <c r="G494" s="93">
        <f aca="true" t="shared" si="232" ref="G494:R494">G495+G497</f>
        <v>0</v>
      </c>
      <c r="H494" s="93">
        <f t="shared" si="232"/>
        <v>0</v>
      </c>
      <c r="I494" s="93">
        <f t="shared" si="232"/>
        <v>0</v>
      </c>
      <c r="J494" s="93">
        <f t="shared" si="232"/>
        <v>0</v>
      </c>
      <c r="K494" s="93">
        <f t="shared" si="232"/>
        <v>0</v>
      </c>
      <c r="L494" s="93">
        <f t="shared" si="232"/>
        <v>0</v>
      </c>
      <c r="M494" s="129">
        <f t="shared" si="232"/>
        <v>0</v>
      </c>
      <c r="N494" s="93">
        <f t="shared" si="232"/>
        <v>0</v>
      </c>
      <c r="O494" s="182">
        <f t="shared" si="232"/>
        <v>0</v>
      </c>
      <c r="P494" s="93">
        <f t="shared" si="232"/>
        <v>0</v>
      </c>
      <c r="Q494" s="93">
        <f t="shared" si="232"/>
        <v>0</v>
      </c>
      <c r="R494" s="93">
        <f t="shared" si="232"/>
        <v>0</v>
      </c>
    </row>
    <row r="495" spans="1:18" s="24" customFormat="1" ht="51" hidden="1">
      <c r="A495" s="17"/>
      <c r="B495" s="17"/>
      <c r="C495" s="65" t="s">
        <v>450</v>
      </c>
      <c r="D495" s="40"/>
      <c r="E495" s="107" t="s">
        <v>452</v>
      </c>
      <c r="F495" s="77">
        <f>F496</f>
        <v>0</v>
      </c>
      <c r="G495" s="77">
        <f aca="true" t="shared" si="233" ref="G495:R495">G496</f>
        <v>0</v>
      </c>
      <c r="H495" s="77">
        <f t="shared" si="233"/>
        <v>0</v>
      </c>
      <c r="I495" s="77">
        <f t="shared" si="233"/>
        <v>0</v>
      </c>
      <c r="J495" s="77">
        <f t="shared" si="233"/>
        <v>0</v>
      </c>
      <c r="K495" s="77">
        <f t="shared" si="233"/>
        <v>0</v>
      </c>
      <c r="L495" s="77">
        <f t="shared" si="233"/>
        <v>0</v>
      </c>
      <c r="M495" s="94">
        <f t="shared" si="233"/>
        <v>0</v>
      </c>
      <c r="N495" s="77">
        <f t="shared" si="233"/>
        <v>0</v>
      </c>
      <c r="O495" s="113">
        <f t="shared" si="233"/>
        <v>0</v>
      </c>
      <c r="P495" s="77">
        <f t="shared" si="233"/>
        <v>0</v>
      </c>
      <c r="Q495" s="77">
        <f t="shared" si="233"/>
        <v>0</v>
      </c>
      <c r="R495" s="77">
        <f t="shared" si="233"/>
        <v>0</v>
      </c>
    </row>
    <row r="496" spans="1:18" s="24" customFormat="1" ht="25.5" hidden="1">
      <c r="A496" s="17"/>
      <c r="B496" s="17"/>
      <c r="C496" s="65"/>
      <c r="D496" s="40" t="s">
        <v>11</v>
      </c>
      <c r="E496" s="66" t="s">
        <v>12</v>
      </c>
      <c r="F496" s="77"/>
      <c r="G496" s="91">
        <f>F496+SUM(H496:R496)</f>
        <v>0</v>
      </c>
      <c r="H496" s="67"/>
      <c r="I496" s="67"/>
      <c r="J496" s="68"/>
      <c r="K496" s="68"/>
      <c r="L496" s="67"/>
      <c r="M496" s="69"/>
      <c r="N496" s="67"/>
      <c r="O496" s="50"/>
      <c r="P496" s="67"/>
      <c r="Q496" s="67"/>
      <c r="R496" s="67"/>
    </row>
    <row r="497" spans="1:18" s="24" customFormat="1" ht="38.25" hidden="1">
      <c r="A497" s="17"/>
      <c r="B497" s="17"/>
      <c r="C497" s="65" t="s">
        <v>451</v>
      </c>
      <c r="D497" s="40"/>
      <c r="E497" s="107" t="s">
        <v>453</v>
      </c>
      <c r="F497" s="77">
        <f>F498</f>
        <v>0</v>
      </c>
      <c r="G497" s="77">
        <f aca="true" t="shared" si="234" ref="G497:R497">G498</f>
        <v>0</v>
      </c>
      <c r="H497" s="77">
        <f t="shared" si="234"/>
        <v>0</v>
      </c>
      <c r="I497" s="77">
        <f t="shared" si="234"/>
        <v>0</v>
      </c>
      <c r="J497" s="77">
        <f t="shared" si="234"/>
        <v>0</v>
      </c>
      <c r="K497" s="77">
        <f t="shared" si="234"/>
        <v>0</v>
      </c>
      <c r="L497" s="77">
        <f t="shared" si="234"/>
        <v>0</v>
      </c>
      <c r="M497" s="94">
        <f t="shared" si="234"/>
        <v>0</v>
      </c>
      <c r="N497" s="77">
        <f t="shared" si="234"/>
        <v>0</v>
      </c>
      <c r="O497" s="113">
        <f t="shared" si="234"/>
        <v>0</v>
      </c>
      <c r="P497" s="77">
        <f t="shared" si="234"/>
        <v>0</v>
      </c>
      <c r="Q497" s="77">
        <f t="shared" si="234"/>
        <v>0</v>
      </c>
      <c r="R497" s="77">
        <f t="shared" si="234"/>
        <v>0</v>
      </c>
    </row>
    <row r="498" spans="1:18" s="24" customFormat="1" ht="25.5" hidden="1">
      <c r="A498" s="17"/>
      <c r="B498" s="17"/>
      <c r="C498" s="65"/>
      <c r="D498" s="40" t="s">
        <v>11</v>
      </c>
      <c r="E498" s="107" t="s">
        <v>12</v>
      </c>
      <c r="F498" s="77"/>
      <c r="G498" s="91">
        <f>F498+SUM(H498:R498)</f>
        <v>0</v>
      </c>
      <c r="H498" s="67"/>
      <c r="I498" s="67"/>
      <c r="J498" s="68"/>
      <c r="K498" s="68"/>
      <c r="L498" s="67"/>
      <c r="M498" s="69"/>
      <c r="N498" s="67"/>
      <c r="O498" s="50"/>
      <c r="P498" s="67"/>
      <c r="Q498" s="67"/>
      <c r="R498" s="67"/>
    </row>
    <row r="499" spans="1:18" s="24" customFormat="1" ht="18.75" customHeight="1" hidden="1">
      <c r="A499" s="17"/>
      <c r="B499" s="5" t="s">
        <v>62</v>
      </c>
      <c r="C499" s="16"/>
      <c r="D499" s="5"/>
      <c r="E499" s="13" t="s">
        <v>86</v>
      </c>
      <c r="F499" s="118">
        <f aca="true" t="shared" si="235" ref="F499:R499">F500+F514</f>
        <v>17593.7</v>
      </c>
      <c r="G499" s="118">
        <f t="shared" si="235"/>
        <v>17593.7</v>
      </c>
      <c r="H499" s="25">
        <f t="shared" si="235"/>
        <v>0</v>
      </c>
      <c r="I499" s="25">
        <f t="shared" si="235"/>
        <v>0</v>
      </c>
      <c r="J499" s="25">
        <f t="shared" si="235"/>
        <v>0</v>
      </c>
      <c r="K499" s="25">
        <f t="shared" si="235"/>
        <v>0</v>
      </c>
      <c r="L499" s="25">
        <f t="shared" si="235"/>
        <v>0</v>
      </c>
      <c r="M499" s="156">
        <f t="shared" si="235"/>
        <v>0</v>
      </c>
      <c r="N499" s="25">
        <f t="shared" si="235"/>
        <v>0</v>
      </c>
      <c r="O499" s="187">
        <f t="shared" si="235"/>
        <v>0</v>
      </c>
      <c r="P499" s="25">
        <f t="shared" si="235"/>
        <v>0</v>
      </c>
      <c r="Q499" s="25">
        <f t="shared" si="235"/>
        <v>0</v>
      </c>
      <c r="R499" s="25">
        <f t="shared" si="235"/>
        <v>0</v>
      </c>
    </row>
    <row r="500" spans="1:18" s="24" customFormat="1" ht="16.5" customHeight="1" hidden="1">
      <c r="A500" s="17"/>
      <c r="B500" s="5" t="s">
        <v>87</v>
      </c>
      <c r="C500" s="16"/>
      <c r="D500" s="5"/>
      <c r="E500" s="13" t="s">
        <v>88</v>
      </c>
      <c r="F500" s="118">
        <f>F501</f>
        <v>16788</v>
      </c>
      <c r="G500" s="118">
        <f aca="true" t="shared" si="236" ref="G500:R500">G501</f>
        <v>16788</v>
      </c>
      <c r="H500" s="118">
        <f t="shared" si="236"/>
        <v>0</v>
      </c>
      <c r="I500" s="118">
        <f t="shared" si="236"/>
        <v>0</v>
      </c>
      <c r="J500" s="118">
        <f t="shared" si="236"/>
        <v>0</v>
      </c>
      <c r="K500" s="118">
        <f t="shared" si="236"/>
        <v>0</v>
      </c>
      <c r="L500" s="118">
        <f t="shared" si="236"/>
        <v>0</v>
      </c>
      <c r="M500" s="118">
        <f t="shared" si="236"/>
        <v>0</v>
      </c>
      <c r="N500" s="118">
        <f t="shared" si="236"/>
        <v>0</v>
      </c>
      <c r="O500" s="118">
        <f t="shared" si="236"/>
        <v>0</v>
      </c>
      <c r="P500" s="118">
        <f t="shared" si="236"/>
        <v>0</v>
      </c>
      <c r="Q500" s="118">
        <f t="shared" si="236"/>
        <v>0</v>
      </c>
      <c r="R500" s="118">
        <f t="shared" si="236"/>
        <v>0</v>
      </c>
    </row>
    <row r="501" spans="1:18" s="24" customFormat="1" ht="68.25" customHeight="1" hidden="1">
      <c r="A501" s="17"/>
      <c r="B501" s="17"/>
      <c r="C501" s="62" t="s">
        <v>267</v>
      </c>
      <c r="D501" s="11"/>
      <c r="E501" s="59" t="s">
        <v>120</v>
      </c>
      <c r="F501" s="93">
        <f>F502+F506+F510</f>
        <v>16788</v>
      </c>
      <c r="G501" s="93">
        <f aca="true" t="shared" si="237" ref="G501:R501">G502+G506+G510</f>
        <v>16788</v>
      </c>
      <c r="H501" s="93">
        <f t="shared" si="237"/>
        <v>0</v>
      </c>
      <c r="I501" s="93">
        <f t="shared" si="237"/>
        <v>0</v>
      </c>
      <c r="J501" s="93">
        <f t="shared" si="237"/>
        <v>0</v>
      </c>
      <c r="K501" s="93">
        <f t="shared" si="237"/>
        <v>0</v>
      </c>
      <c r="L501" s="93">
        <f t="shared" si="237"/>
        <v>0</v>
      </c>
      <c r="M501" s="93">
        <f t="shared" si="237"/>
        <v>0</v>
      </c>
      <c r="N501" s="93">
        <f t="shared" si="237"/>
        <v>0</v>
      </c>
      <c r="O501" s="93">
        <f t="shared" si="237"/>
        <v>0</v>
      </c>
      <c r="P501" s="93">
        <f t="shared" si="237"/>
        <v>0</v>
      </c>
      <c r="Q501" s="93">
        <f t="shared" si="237"/>
        <v>0</v>
      </c>
      <c r="R501" s="93">
        <f t="shared" si="237"/>
        <v>0</v>
      </c>
    </row>
    <row r="502" spans="1:18" s="24" customFormat="1" ht="25.5" hidden="1">
      <c r="A502" s="17"/>
      <c r="B502" s="17"/>
      <c r="C502" s="80" t="s">
        <v>286</v>
      </c>
      <c r="D502" s="97"/>
      <c r="E502" s="60" t="s">
        <v>122</v>
      </c>
      <c r="F502" s="77">
        <f>F503</f>
        <v>16255.400000000001</v>
      </c>
      <c r="G502" s="77">
        <f aca="true" t="shared" si="238" ref="G502:R504">G503</f>
        <v>16255.400000000001</v>
      </c>
      <c r="H502" s="67">
        <f t="shared" si="238"/>
        <v>0</v>
      </c>
      <c r="I502" s="67">
        <f t="shared" si="238"/>
        <v>0</v>
      </c>
      <c r="J502" s="67">
        <f t="shared" si="238"/>
        <v>0</v>
      </c>
      <c r="K502" s="67">
        <f t="shared" si="238"/>
        <v>0</v>
      </c>
      <c r="L502" s="67">
        <f t="shared" si="238"/>
        <v>0</v>
      </c>
      <c r="M502" s="69">
        <f t="shared" si="238"/>
        <v>0</v>
      </c>
      <c r="N502" s="67">
        <f t="shared" si="238"/>
        <v>0</v>
      </c>
      <c r="O502" s="50">
        <f t="shared" si="238"/>
        <v>0</v>
      </c>
      <c r="P502" s="67">
        <f t="shared" si="238"/>
        <v>0</v>
      </c>
      <c r="Q502" s="67">
        <f t="shared" si="238"/>
        <v>0</v>
      </c>
      <c r="R502" s="67">
        <f t="shared" si="238"/>
        <v>0</v>
      </c>
    </row>
    <row r="503" spans="1:18" s="24" customFormat="1" ht="38.25" hidden="1">
      <c r="A503" s="17"/>
      <c r="B503" s="17"/>
      <c r="C503" s="65" t="s">
        <v>287</v>
      </c>
      <c r="D503" s="40"/>
      <c r="E503" s="56" t="s">
        <v>289</v>
      </c>
      <c r="F503" s="77">
        <f>F504</f>
        <v>16255.400000000001</v>
      </c>
      <c r="G503" s="77">
        <f t="shared" si="238"/>
        <v>16255.400000000001</v>
      </c>
      <c r="H503" s="67">
        <f t="shared" si="238"/>
        <v>0</v>
      </c>
      <c r="I503" s="67">
        <f t="shared" si="238"/>
        <v>0</v>
      </c>
      <c r="J503" s="67">
        <f t="shared" si="238"/>
        <v>0</v>
      </c>
      <c r="K503" s="67">
        <f t="shared" si="238"/>
        <v>0</v>
      </c>
      <c r="L503" s="67">
        <f t="shared" si="238"/>
        <v>0</v>
      </c>
      <c r="M503" s="69">
        <f t="shared" si="238"/>
        <v>0</v>
      </c>
      <c r="N503" s="67">
        <f t="shared" si="238"/>
        <v>0</v>
      </c>
      <c r="O503" s="50">
        <f t="shared" si="238"/>
        <v>0</v>
      </c>
      <c r="P503" s="67">
        <f t="shared" si="238"/>
        <v>0</v>
      </c>
      <c r="Q503" s="67">
        <f t="shared" si="238"/>
        <v>0</v>
      </c>
      <c r="R503" s="67">
        <f t="shared" si="238"/>
        <v>0</v>
      </c>
    </row>
    <row r="504" spans="1:19" s="24" customFormat="1" ht="25.5" hidden="1">
      <c r="A504" s="17"/>
      <c r="B504" s="17"/>
      <c r="C504" s="65" t="s">
        <v>288</v>
      </c>
      <c r="D504" s="40"/>
      <c r="E504" s="56" t="s">
        <v>272</v>
      </c>
      <c r="F504" s="77">
        <f>F505</f>
        <v>16255.400000000001</v>
      </c>
      <c r="G504" s="77">
        <f t="shared" si="238"/>
        <v>16255.400000000001</v>
      </c>
      <c r="H504" s="67">
        <f t="shared" si="238"/>
        <v>0</v>
      </c>
      <c r="I504" s="67">
        <f t="shared" si="238"/>
        <v>0</v>
      </c>
      <c r="J504" s="67">
        <f t="shared" si="238"/>
        <v>0</v>
      </c>
      <c r="K504" s="67">
        <f t="shared" si="238"/>
        <v>0</v>
      </c>
      <c r="L504" s="67">
        <f t="shared" si="238"/>
        <v>0</v>
      </c>
      <c r="M504" s="69">
        <f t="shared" si="238"/>
        <v>0</v>
      </c>
      <c r="N504" s="67">
        <f t="shared" si="238"/>
        <v>0</v>
      </c>
      <c r="O504" s="50">
        <f t="shared" si="238"/>
        <v>0</v>
      </c>
      <c r="P504" s="67">
        <f t="shared" si="238"/>
        <v>0</v>
      </c>
      <c r="Q504" s="67">
        <f t="shared" si="238"/>
        <v>0</v>
      </c>
      <c r="R504" s="67">
        <f t="shared" si="238"/>
        <v>0</v>
      </c>
      <c r="S504" s="23"/>
    </row>
    <row r="505" spans="1:18" s="24" customFormat="1" ht="25.5" hidden="1">
      <c r="A505" s="17"/>
      <c r="B505" s="17"/>
      <c r="C505" s="65"/>
      <c r="D505" s="40" t="s">
        <v>11</v>
      </c>
      <c r="E505" s="66" t="s">
        <v>12</v>
      </c>
      <c r="F505" s="77">
        <f>4001.8+12253.6</f>
        <v>16255.400000000001</v>
      </c>
      <c r="G505" s="91">
        <f>F505+SUM(H505:R505)</f>
        <v>16255.400000000001</v>
      </c>
      <c r="H505" s="67"/>
      <c r="I505" s="67"/>
      <c r="J505" s="68"/>
      <c r="K505" s="68"/>
      <c r="L505" s="67"/>
      <c r="M505" s="69"/>
      <c r="N505" s="67"/>
      <c r="O505" s="50"/>
      <c r="P505" s="67"/>
      <c r="Q505" s="67"/>
      <c r="R505" s="67"/>
    </row>
    <row r="506" spans="1:19" s="33" customFormat="1" ht="25.5" hidden="1">
      <c r="A506" s="17"/>
      <c r="B506" s="17"/>
      <c r="C506" s="80" t="s">
        <v>304</v>
      </c>
      <c r="D506" s="40"/>
      <c r="E506" s="60" t="s">
        <v>124</v>
      </c>
      <c r="F506" s="77">
        <f>F507</f>
        <v>352.6</v>
      </c>
      <c r="G506" s="77">
        <f aca="true" t="shared" si="239" ref="G506:R508">G507</f>
        <v>352.6</v>
      </c>
      <c r="H506" s="67">
        <f aca="true" t="shared" si="240" ref="H506:R506">H507</f>
        <v>0</v>
      </c>
      <c r="I506" s="67">
        <f t="shared" si="240"/>
        <v>0</v>
      </c>
      <c r="J506" s="67">
        <f t="shared" si="240"/>
        <v>0</v>
      </c>
      <c r="K506" s="67">
        <f t="shared" si="240"/>
        <v>0</v>
      </c>
      <c r="L506" s="67">
        <f t="shared" si="240"/>
        <v>0</v>
      </c>
      <c r="M506" s="69">
        <f t="shared" si="240"/>
        <v>0</v>
      </c>
      <c r="N506" s="67">
        <f t="shared" si="240"/>
        <v>0</v>
      </c>
      <c r="O506" s="50">
        <f t="shared" si="240"/>
        <v>0</v>
      </c>
      <c r="P506" s="67">
        <f t="shared" si="240"/>
        <v>0</v>
      </c>
      <c r="Q506" s="67">
        <f t="shared" si="240"/>
        <v>0</v>
      </c>
      <c r="R506" s="67">
        <f t="shared" si="240"/>
        <v>0</v>
      </c>
      <c r="S506" s="24"/>
    </row>
    <row r="507" spans="1:19" s="33" customFormat="1" ht="25.5" hidden="1">
      <c r="A507" s="17"/>
      <c r="B507" s="17"/>
      <c r="C507" s="65" t="s">
        <v>309</v>
      </c>
      <c r="D507" s="40"/>
      <c r="E507" s="56" t="s">
        <v>311</v>
      </c>
      <c r="F507" s="77">
        <f>F508</f>
        <v>352.6</v>
      </c>
      <c r="G507" s="77">
        <f t="shared" si="239"/>
        <v>352.6</v>
      </c>
      <c r="H507" s="67">
        <f t="shared" si="239"/>
        <v>0</v>
      </c>
      <c r="I507" s="67">
        <f t="shared" si="239"/>
        <v>0</v>
      </c>
      <c r="J507" s="67">
        <f t="shared" si="239"/>
        <v>0</v>
      </c>
      <c r="K507" s="67">
        <f t="shared" si="239"/>
        <v>0</v>
      </c>
      <c r="L507" s="67">
        <f t="shared" si="239"/>
        <v>0</v>
      </c>
      <c r="M507" s="69">
        <f t="shared" si="239"/>
        <v>0</v>
      </c>
      <c r="N507" s="67">
        <f t="shared" si="239"/>
        <v>0</v>
      </c>
      <c r="O507" s="50">
        <f t="shared" si="239"/>
        <v>0</v>
      </c>
      <c r="P507" s="67">
        <f t="shared" si="239"/>
        <v>0</v>
      </c>
      <c r="Q507" s="67">
        <f t="shared" si="239"/>
        <v>0</v>
      </c>
      <c r="R507" s="67">
        <f t="shared" si="239"/>
        <v>0</v>
      </c>
      <c r="S507" s="24"/>
    </row>
    <row r="508" spans="1:19" s="33" customFormat="1" ht="51" hidden="1">
      <c r="A508" s="17"/>
      <c r="B508" s="17"/>
      <c r="C508" s="65" t="s">
        <v>310</v>
      </c>
      <c r="D508" s="40"/>
      <c r="E508" s="56" t="s">
        <v>308</v>
      </c>
      <c r="F508" s="77">
        <f>F509</f>
        <v>352.6</v>
      </c>
      <c r="G508" s="77">
        <f t="shared" si="239"/>
        <v>352.6</v>
      </c>
      <c r="H508" s="67">
        <f t="shared" si="239"/>
        <v>0</v>
      </c>
      <c r="I508" s="67">
        <f t="shared" si="239"/>
        <v>0</v>
      </c>
      <c r="J508" s="67">
        <f t="shared" si="239"/>
        <v>0</v>
      </c>
      <c r="K508" s="67">
        <f t="shared" si="239"/>
        <v>0</v>
      </c>
      <c r="L508" s="67">
        <f t="shared" si="239"/>
        <v>0</v>
      </c>
      <c r="M508" s="69">
        <f t="shared" si="239"/>
        <v>0</v>
      </c>
      <c r="N508" s="67">
        <f t="shared" si="239"/>
        <v>0</v>
      </c>
      <c r="O508" s="50">
        <f t="shared" si="239"/>
        <v>0</v>
      </c>
      <c r="P508" s="67">
        <f t="shared" si="239"/>
        <v>0</v>
      </c>
      <c r="Q508" s="67">
        <f t="shared" si="239"/>
        <v>0</v>
      </c>
      <c r="R508" s="67">
        <f t="shared" si="239"/>
        <v>0</v>
      </c>
      <c r="S508" s="24"/>
    </row>
    <row r="509" spans="1:18" s="24" customFormat="1" ht="25.5" hidden="1">
      <c r="A509" s="17"/>
      <c r="B509" s="5"/>
      <c r="C509" s="65"/>
      <c r="D509" s="40" t="s">
        <v>11</v>
      </c>
      <c r="E509" s="66" t="s">
        <v>12</v>
      </c>
      <c r="F509" s="77">
        <v>352.6</v>
      </c>
      <c r="G509" s="91">
        <f>F509+SUM(H509:R509)</f>
        <v>352.6</v>
      </c>
      <c r="H509" s="67"/>
      <c r="I509" s="67"/>
      <c r="J509" s="68"/>
      <c r="K509" s="68"/>
      <c r="L509" s="67"/>
      <c r="M509" s="69"/>
      <c r="N509" s="67"/>
      <c r="O509" s="50"/>
      <c r="P509" s="67"/>
      <c r="Q509" s="67"/>
      <c r="R509" s="67"/>
    </row>
    <row r="510" spans="1:19" s="24" customFormat="1" ht="51" hidden="1">
      <c r="A510" s="17"/>
      <c r="B510" s="5"/>
      <c r="C510" s="80" t="s">
        <v>494</v>
      </c>
      <c r="D510" s="97"/>
      <c r="E510" s="101" t="s">
        <v>497</v>
      </c>
      <c r="F510" s="77">
        <f>F511</f>
        <v>180</v>
      </c>
      <c r="G510" s="77">
        <f aca="true" t="shared" si="241" ref="G510:S510">G511</f>
        <v>180</v>
      </c>
      <c r="H510" s="77">
        <f t="shared" si="241"/>
        <v>0</v>
      </c>
      <c r="I510" s="77">
        <f t="shared" si="241"/>
        <v>0</v>
      </c>
      <c r="J510" s="77">
        <f t="shared" si="241"/>
        <v>0</v>
      </c>
      <c r="K510" s="77">
        <f t="shared" si="241"/>
        <v>0</v>
      </c>
      <c r="L510" s="77">
        <f t="shared" si="241"/>
        <v>0</v>
      </c>
      <c r="M510" s="77">
        <f t="shared" si="241"/>
        <v>0</v>
      </c>
      <c r="N510" s="77">
        <f t="shared" si="241"/>
        <v>0</v>
      </c>
      <c r="O510" s="77">
        <f t="shared" si="241"/>
        <v>0</v>
      </c>
      <c r="P510" s="77">
        <f t="shared" si="241"/>
        <v>0</v>
      </c>
      <c r="Q510" s="77">
        <f t="shared" si="241"/>
        <v>0</v>
      </c>
      <c r="R510" s="77">
        <f t="shared" si="241"/>
        <v>0</v>
      </c>
      <c r="S510" s="77">
        <f t="shared" si="241"/>
        <v>0</v>
      </c>
    </row>
    <row r="511" spans="1:18" s="24" customFormat="1" ht="51" hidden="1">
      <c r="A511" s="17"/>
      <c r="B511" s="5"/>
      <c r="C511" s="65" t="s">
        <v>495</v>
      </c>
      <c r="D511" s="40"/>
      <c r="E511" s="66" t="s">
        <v>193</v>
      </c>
      <c r="F511" s="77">
        <f>F512</f>
        <v>180</v>
      </c>
      <c r="G511" s="77">
        <f aca="true" t="shared" si="242" ref="G511:R511">G512</f>
        <v>180</v>
      </c>
      <c r="H511" s="77">
        <f t="shared" si="242"/>
        <v>0</v>
      </c>
      <c r="I511" s="77">
        <f t="shared" si="242"/>
        <v>0</v>
      </c>
      <c r="J511" s="77">
        <f t="shared" si="242"/>
        <v>0</v>
      </c>
      <c r="K511" s="77">
        <f t="shared" si="242"/>
        <v>0</v>
      </c>
      <c r="L511" s="77">
        <f t="shared" si="242"/>
        <v>0</v>
      </c>
      <c r="M511" s="77">
        <f t="shared" si="242"/>
        <v>0</v>
      </c>
      <c r="N511" s="77">
        <f t="shared" si="242"/>
        <v>0</v>
      </c>
      <c r="O511" s="77">
        <f t="shared" si="242"/>
        <v>0</v>
      </c>
      <c r="P511" s="77">
        <f t="shared" si="242"/>
        <v>0</v>
      </c>
      <c r="Q511" s="77">
        <f t="shared" si="242"/>
        <v>0</v>
      </c>
      <c r="R511" s="77">
        <f t="shared" si="242"/>
        <v>0</v>
      </c>
    </row>
    <row r="512" spans="1:18" s="24" customFormat="1" ht="38.25" hidden="1">
      <c r="A512" s="17"/>
      <c r="B512" s="5"/>
      <c r="C512" s="65" t="s">
        <v>573</v>
      </c>
      <c r="D512" s="40"/>
      <c r="E512" s="66" t="s">
        <v>574</v>
      </c>
      <c r="F512" s="77">
        <f>F513</f>
        <v>180</v>
      </c>
      <c r="G512" s="77">
        <f aca="true" t="shared" si="243" ref="G512:R512">G513</f>
        <v>180</v>
      </c>
      <c r="H512" s="77">
        <f t="shared" si="243"/>
        <v>0</v>
      </c>
      <c r="I512" s="77">
        <f t="shared" si="243"/>
        <v>0</v>
      </c>
      <c r="J512" s="77">
        <f t="shared" si="243"/>
        <v>0</v>
      </c>
      <c r="K512" s="77">
        <f t="shared" si="243"/>
        <v>0</v>
      </c>
      <c r="L512" s="77">
        <f t="shared" si="243"/>
        <v>0</v>
      </c>
      <c r="M512" s="77">
        <f t="shared" si="243"/>
        <v>0</v>
      </c>
      <c r="N512" s="77">
        <f t="shared" si="243"/>
        <v>0</v>
      </c>
      <c r="O512" s="77">
        <f t="shared" si="243"/>
        <v>0</v>
      </c>
      <c r="P512" s="77">
        <f t="shared" si="243"/>
        <v>0</v>
      </c>
      <c r="Q512" s="77">
        <f t="shared" si="243"/>
        <v>0</v>
      </c>
      <c r="R512" s="77">
        <f t="shared" si="243"/>
        <v>0</v>
      </c>
    </row>
    <row r="513" spans="1:18" s="24" customFormat="1" ht="25.5" hidden="1">
      <c r="A513" s="17"/>
      <c r="B513" s="5"/>
      <c r="C513" s="65"/>
      <c r="D513" s="40" t="s">
        <v>11</v>
      </c>
      <c r="E513" s="66" t="s">
        <v>12</v>
      </c>
      <c r="F513" s="77">
        <v>180</v>
      </c>
      <c r="G513" s="91">
        <f>F513+SUM(H513:R513)</f>
        <v>180</v>
      </c>
      <c r="H513" s="67"/>
      <c r="I513" s="67"/>
      <c r="J513" s="68"/>
      <c r="K513" s="68"/>
      <c r="L513" s="67"/>
      <c r="M513" s="69"/>
      <c r="N513" s="67"/>
      <c r="O513" s="50"/>
      <c r="P513" s="67"/>
      <c r="Q513" s="67"/>
      <c r="R513" s="67"/>
    </row>
    <row r="514" spans="1:19" s="23" customFormat="1" ht="12" hidden="1">
      <c r="A514" s="5"/>
      <c r="B514" s="5" t="s">
        <v>0</v>
      </c>
      <c r="C514" s="16"/>
      <c r="D514" s="5"/>
      <c r="E514" s="20" t="s">
        <v>1</v>
      </c>
      <c r="F514" s="118">
        <f>F515</f>
        <v>805.7</v>
      </c>
      <c r="G514" s="118">
        <f>G515</f>
        <v>805.7</v>
      </c>
      <c r="H514" s="25">
        <f aca="true" t="shared" si="244" ref="G514:R515">H515</f>
        <v>0</v>
      </c>
      <c r="I514" s="25">
        <f t="shared" si="244"/>
        <v>0</v>
      </c>
      <c r="J514" s="25">
        <f t="shared" si="244"/>
        <v>0</v>
      </c>
      <c r="K514" s="25">
        <f t="shared" si="244"/>
        <v>0</v>
      </c>
      <c r="L514" s="25">
        <f t="shared" si="244"/>
        <v>0</v>
      </c>
      <c r="M514" s="156">
        <f t="shared" si="244"/>
        <v>0</v>
      </c>
      <c r="N514" s="25">
        <f t="shared" si="244"/>
        <v>0</v>
      </c>
      <c r="O514" s="187">
        <f t="shared" si="244"/>
        <v>0</v>
      </c>
      <c r="P514" s="25">
        <f t="shared" si="244"/>
        <v>0</v>
      </c>
      <c r="Q514" s="25">
        <f t="shared" si="244"/>
        <v>0</v>
      </c>
      <c r="R514" s="25">
        <f t="shared" si="244"/>
        <v>0</v>
      </c>
      <c r="S514" s="24"/>
    </row>
    <row r="515" spans="1:18" s="24" customFormat="1" ht="69.75" customHeight="1" hidden="1">
      <c r="A515" s="17"/>
      <c r="B515" s="17"/>
      <c r="C515" s="62" t="s">
        <v>267</v>
      </c>
      <c r="D515" s="11"/>
      <c r="E515" s="59" t="s">
        <v>120</v>
      </c>
      <c r="F515" s="93">
        <f>F516</f>
        <v>805.7</v>
      </c>
      <c r="G515" s="93">
        <f t="shared" si="244"/>
        <v>805.7</v>
      </c>
      <c r="H515" s="71">
        <f t="shared" si="244"/>
        <v>0</v>
      </c>
      <c r="I515" s="71">
        <f t="shared" si="244"/>
        <v>0</v>
      </c>
      <c r="J515" s="71">
        <f t="shared" si="244"/>
        <v>0</v>
      </c>
      <c r="K515" s="71">
        <f t="shared" si="244"/>
        <v>0</v>
      </c>
      <c r="L515" s="71">
        <f t="shared" si="244"/>
        <v>0</v>
      </c>
      <c r="M515" s="75">
        <f t="shared" si="244"/>
        <v>0</v>
      </c>
      <c r="N515" s="71">
        <f t="shared" si="244"/>
        <v>0</v>
      </c>
      <c r="O515" s="49">
        <f t="shared" si="244"/>
        <v>0</v>
      </c>
      <c r="P515" s="71">
        <f t="shared" si="244"/>
        <v>0</v>
      </c>
      <c r="Q515" s="71">
        <f t="shared" si="244"/>
        <v>0</v>
      </c>
      <c r="R515" s="71">
        <f t="shared" si="244"/>
        <v>0</v>
      </c>
    </row>
    <row r="516" spans="1:18" s="24" customFormat="1" ht="25.5" hidden="1">
      <c r="A516" s="17"/>
      <c r="B516" s="17"/>
      <c r="C516" s="80" t="s">
        <v>286</v>
      </c>
      <c r="D516" s="97"/>
      <c r="E516" s="60" t="s">
        <v>122</v>
      </c>
      <c r="F516" s="77">
        <f>F517</f>
        <v>805.7</v>
      </c>
      <c r="G516" s="77">
        <f aca="true" t="shared" si="245" ref="G516:R516">G518</f>
        <v>805.7</v>
      </c>
      <c r="H516" s="67">
        <f t="shared" si="245"/>
        <v>0</v>
      </c>
      <c r="I516" s="67">
        <f t="shared" si="245"/>
        <v>0</v>
      </c>
      <c r="J516" s="67">
        <f t="shared" si="245"/>
        <v>0</v>
      </c>
      <c r="K516" s="67">
        <f t="shared" si="245"/>
        <v>0</v>
      </c>
      <c r="L516" s="67">
        <f t="shared" si="245"/>
        <v>0</v>
      </c>
      <c r="M516" s="69">
        <f t="shared" si="245"/>
        <v>0</v>
      </c>
      <c r="N516" s="67">
        <f t="shared" si="245"/>
        <v>0</v>
      </c>
      <c r="O516" s="50">
        <f t="shared" si="245"/>
        <v>0</v>
      </c>
      <c r="P516" s="67">
        <f t="shared" si="245"/>
        <v>0</v>
      </c>
      <c r="Q516" s="67">
        <f t="shared" si="245"/>
        <v>0</v>
      </c>
      <c r="R516" s="67">
        <f t="shared" si="245"/>
        <v>0</v>
      </c>
    </row>
    <row r="517" spans="1:18" s="24" customFormat="1" ht="57.75" customHeight="1" hidden="1">
      <c r="A517" s="17"/>
      <c r="B517" s="17"/>
      <c r="C517" s="65" t="s">
        <v>290</v>
      </c>
      <c r="D517" s="40"/>
      <c r="E517" s="56" t="s">
        <v>295</v>
      </c>
      <c r="F517" s="77">
        <f>F518</f>
        <v>805.7</v>
      </c>
      <c r="G517" s="77">
        <f aca="true" t="shared" si="246" ref="G517:R518">G518</f>
        <v>805.7</v>
      </c>
      <c r="H517" s="67">
        <f t="shared" si="246"/>
        <v>0</v>
      </c>
      <c r="I517" s="67">
        <f t="shared" si="246"/>
        <v>0</v>
      </c>
      <c r="J517" s="67">
        <f t="shared" si="246"/>
        <v>0</v>
      </c>
      <c r="K517" s="67">
        <f t="shared" si="246"/>
        <v>0</v>
      </c>
      <c r="L517" s="67">
        <f t="shared" si="246"/>
        <v>0</v>
      </c>
      <c r="M517" s="69">
        <f t="shared" si="246"/>
        <v>0</v>
      </c>
      <c r="N517" s="67">
        <f t="shared" si="246"/>
        <v>0</v>
      </c>
      <c r="O517" s="50">
        <f t="shared" si="246"/>
        <v>0</v>
      </c>
      <c r="P517" s="67">
        <f t="shared" si="246"/>
        <v>0</v>
      </c>
      <c r="Q517" s="67">
        <f t="shared" si="246"/>
        <v>0</v>
      </c>
      <c r="R517" s="67">
        <f t="shared" si="246"/>
        <v>0</v>
      </c>
    </row>
    <row r="518" spans="1:18" s="24" customFormat="1" ht="23.25" customHeight="1" hidden="1">
      <c r="A518" s="17"/>
      <c r="B518" s="17"/>
      <c r="C518" s="65" t="s">
        <v>291</v>
      </c>
      <c r="D518" s="40"/>
      <c r="E518" s="56" t="s">
        <v>282</v>
      </c>
      <c r="F518" s="77">
        <f>F519</f>
        <v>805.7</v>
      </c>
      <c r="G518" s="77">
        <f t="shared" si="246"/>
        <v>805.7</v>
      </c>
      <c r="H518" s="67">
        <f t="shared" si="246"/>
        <v>0</v>
      </c>
      <c r="I518" s="67">
        <f t="shared" si="246"/>
        <v>0</v>
      </c>
      <c r="J518" s="67">
        <f t="shared" si="246"/>
        <v>0</v>
      </c>
      <c r="K518" s="67">
        <f t="shared" si="246"/>
        <v>0</v>
      </c>
      <c r="L518" s="67">
        <f t="shared" si="246"/>
        <v>0</v>
      </c>
      <c r="M518" s="69">
        <f t="shared" si="246"/>
        <v>0</v>
      </c>
      <c r="N518" s="67">
        <f t="shared" si="246"/>
        <v>0</v>
      </c>
      <c r="O518" s="50">
        <f t="shared" si="246"/>
        <v>0</v>
      </c>
      <c r="P518" s="67">
        <f t="shared" si="246"/>
        <v>0</v>
      </c>
      <c r="Q518" s="67">
        <f t="shared" si="246"/>
        <v>0</v>
      </c>
      <c r="R518" s="67">
        <f t="shared" si="246"/>
        <v>0</v>
      </c>
    </row>
    <row r="519" spans="1:18" s="24" customFormat="1" ht="27.75" customHeight="1" hidden="1">
      <c r="A519" s="17"/>
      <c r="B519" s="17"/>
      <c r="C519" s="65"/>
      <c r="D519" s="40" t="s">
        <v>3</v>
      </c>
      <c r="E519" s="66" t="s">
        <v>95</v>
      </c>
      <c r="F519" s="77">
        <v>805.7</v>
      </c>
      <c r="G519" s="91">
        <f>F519+SUM(H519:R519)</f>
        <v>805.7</v>
      </c>
      <c r="H519" s="67"/>
      <c r="I519" s="67"/>
      <c r="J519" s="68"/>
      <c r="K519" s="68"/>
      <c r="L519" s="67"/>
      <c r="M519" s="69"/>
      <c r="N519" s="67"/>
      <c r="O519" s="50"/>
      <c r="P519" s="67"/>
      <c r="Q519" s="67"/>
      <c r="R519" s="67"/>
    </row>
    <row r="520" spans="1:18" ht="12">
      <c r="A520" s="26"/>
      <c r="B520" s="26"/>
      <c r="C520" s="26"/>
      <c r="D520" s="26"/>
      <c r="E520" s="27" t="s">
        <v>80</v>
      </c>
      <c r="F520" s="118">
        <f aca="true" t="shared" si="247" ref="F520:R520">F8+F39+F199+F221+F426</f>
        <v>213245.89999999997</v>
      </c>
      <c r="G520" s="120">
        <f t="shared" si="247"/>
        <v>213245.89999999997</v>
      </c>
      <c r="H520" s="118">
        <f t="shared" si="247"/>
        <v>0</v>
      </c>
      <c r="I520" s="118">
        <f t="shared" si="247"/>
        <v>0</v>
      </c>
      <c r="J520" s="120">
        <f t="shared" si="247"/>
        <v>0</v>
      </c>
      <c r="K520" s="118">
        <f t="shared" si="247"/>
        <v>0</v>
      </c>
      <c r="L520" s="118">
        <f t="shared" si="247"/>
        <v>0</v>
      </c>
      <c r="M520" s="120">
        <f t="shared" si="247"/>
        <v>0</v>
      </c>
      <c r="N520" s="120">
        <f t="shared" si="247"/>
        <v>0</v>
      </c>
      <c r="O520" s="183">
        <f t="shared" si="247"/>
        <v>0</v>
      </c>
      <c r="P520" s="126">
        <f t="shared" si="247"/>
        <v>0</v>
      </c>
      <c r="Q520" s="118">
        <f t="shared" si="247"/>
        <v>0</v>
      </c>
      <c r="R520" s="118">
        <f t="shared" si="247"/>
        <v>0</v>
      </c>
    </row>
    <row r="521" spans="5:18" ht="12">
      <c r="E521" s="8"/>
      <c r="F521" s="96"/>
      <c r="G521" s="96"/>
      <c r="H521" s="46"/>
      <c r="I521" s="46"/>
      <c r="J521" s="46"/>
      <c r="K521" s="46"/>
      <c r="L521" s="46"/>
      <c r="M521" s="46"/>
      <c r="N521" s="46"/>
      <c r="O521" s="190"/>
      <c r="P521" s="46"/>
      <c r="Q521" s="28"/>
      <c r="R521" s="28"/>
    </row>
    <row r="522" spans="5:18" ht="12">
      <c r="E522" s="29"/>
      <c r="F522" s="47"/>
      <c r="G522" s="47"/>
      <c r="H522" s="47">
        <f>'П № 7'!G513</f>
        <v>0</v>
      </c>
      <c r="I522" s="47"/>
      <c r="J522" s="47"/>
      <c r="K522" s="47"/>
      <c r="L522" s="47"/>
      <c r="M522" s="47"/>
      <c r="N522" s="47"/>
      <c r="P522" s="47"/>
      <c r="Q522" s="37"/>
      <c r="R522" s="37"/>
    </row>
    <row r="523" ht="12">
      <c r="E523" s="30"/>
    </row>
    <row r="524" ht="12">
      <c r="E524" s="30"/>
    </row>
    <row r="525" spans="17:19" ht="12">
      <c r="Q525" s="39"/>
      <c r="R525" s="39"/>
      <c r="S525" s="7"/>
    </row>
    <row r="526" spans="17:18" ht="12">
      <c r="Q526" s="39"/>
      <c r="R526" s="39"/>
    </row>
    <row r="527" spans="17:18" ht="12">
      <c r="Q527" s="39"/>
      <c r="R527" s="39"/>
    </row>
    <row r="528" spans="17:18" ht="12">
      <c r="Q528" s="39"/>
      <c r="R528" s="39"/>
    </row>
    <row r="529" spans="1:18" ht="12">
      <c r="A529" s="8"/>
      <c r="B529" s="8"/>
      <c r="C529" s="159"/>
      <c r="D529" s="8"/>
      <c r="Q529" s="39"/>
      <c r="R529" s="39"/>
    </row>
    <row r="530" spans="1:18" ht="12">
      <c r="A530" s="8"/>
      <c r="B530" s="8"/>
      <c r="C530" s="159"/>
      <c r="D530" s="8"/>
      <c r="Q530" s="39"/>
      <c r="R530" s="39"/>
    </row>
    <row r="531" spans="1:19" s="7" customFormat="1" ht="12">
      <c r="A531" s="8"/>
      <c r="B531" s="8"/>
      <c r="C531" s="159"/>
      <c r="D531" s="8"/>
      <c r="F531" s="48"/>
      <c r="G531" s="48"/>
      <c r="H531" s="48"/>
      <c r="I531" s="48"/>
      <c r="J531" s="48"/>
      <c r="K531" s="48"/>
      <c r="L531" s="48"/>
      <c r="M531" s="48"/>
      <c r="N531" s="48"/>
      <c r="O531" s="177"/>
      <c r="P531" s="48"/>
      <c r="Q531" s="38"/>
      <c r="R531" s="38"/>
      <c r="S531" s="8"/>
    </row>
  </sheetData>
  <sheetProtection/>
  <autoFilter ref="A7:K523"/>
  <mergeCells count="1">
    <mergeCell ref="A5:P5"/>
  </mergeCells>
  <printOptions horizontalCentered="1"/>
  <pageMargins left="0.3937007874015748" right="0.3937007874015748" top="0.2755905511811024" bottom="0.4330708661417323" header="0.5118110236220472" footer="0.196850393700787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 Владимировна</cp:lastModifiedBy>
  <cp:lastPrinted>2017-11-08T10:08:58Z</cp:lastPrinted>
  <dcterms:created xsi:type="dcterms:W3CDTF">2010-10-26T04:55:36Z</dcterms:created>
  <dcterms:modified xsi:type="dcterms:W3CDTF">2018-01-23T09:50:36Z</dcterms:modified>
  <cp:category/>
  <cp:version/>
  <cp:contentType/>
  <cp:contentStatus/>
</cp:coreProperties>
</file>